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21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cmalaysia.sharepoint.com/sites/FPCollection/Shared Documents/Fee Review 2025/7. SOP/"/>
    </mc:Choice>
  </mc:AlternateContent>
  <xr:revisionPtr revIDLastSave="0" documentId="8_{E628E931-742C-4862-98C2-AB20EEBBE098}" xr6:coauthVersionLast="47" xr6:coauthVersionMax="47" xr10:uidLastSave="{00000000-0000-0000-0000-000000000000}"/>
  <bookViews>
    <workbookView xWindow="-120" yWindow="-16320" windowWidth="29040" windowHeight="15720" tabRatio="827" firstSheet="14" activeTab="14" xr2:uid="{26DB129B-F0B8-4C87-B913-FDA88447AF63}"/>
  </bookViews>
  <sheets>
    <sheet name="Guidance" sheetId="17" r:id="rId1"/>
    <sheet name="Company Details" sheetId="20" r:id="rId2"/>
    <sheet name="CALCULATOR" sheetId="1" r:id="rId3"/>
    <sheet name="PARAMETERS (LOCKED)" sheetId="3" state="hidden" r:id="rId4"/>
    <sheet name="FM" sheetId="4" r:id="rId5"/>
    <sheet name="DS" sheetId="14" r:id="rId6"/>
    <sheet name="DD" sheetId="15" r:id="rId7"/>
    <sheet name="CF" sheetId="16" r:id="rId8"/>
    <sheet name="REIT Manager" sheetId="7" r:id="rId9"/>
    <sheet name="Business Trust" sheetId="10" r:id="rId10"/>
    <sheet name="BPA" sheetId="11" r:id="rId11"/>
    <sheet name="CRA" sheetId="9" r:id="rId12"/>
    <sheet name="RMO" sheetId="21" r:id="rId13"/>
    <sheet name="DAX(1)" sheetId="22" r:id="rId14"/>
    <sheet name="DAX(2)" sheetId="23" r:id="rId15"/>
  </sheets>
  <definedNames>
    <definedName name="_xlnm.Print_Area" localSheetId="2">CALCULATOR!$A$1:$J$41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7" i="1" l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11" i="23"/>
  <c r="K6" i="23"/>
  <c r="K7" i="23"/>
  <c r="K8" i="23"/>
  <c r="K9" i="23"/>
  <c r="K5" i="23"/>
  <c r="A2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9" i="23"/>
  <c r="I8" i="23"/>
  <c r="I7" i="23"/>
  <c r="I6" i="23"/>
  <c r="I5" i="23"/>
  <c r="A2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11" i="22"/>
  <c r="K6" i="22"/>
  <c r="K8" i="22"/>
  <c r="K5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9" i="22"/>
  <c r="K9" i="22" s="1"/>
  <c r="I8" i="22"/>
  <c r="I7" i="22"/>
  <c r="K7" i="22" s="1"/>
  <c r="I6" i="22"/>
  <c r="I5" i="22"/>
  <c r="A2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13" i="21"/>
  <c r="K6" i="21"/>
  <c r="K7" i="21"/>
  <c r="K8" i="21"/>
  <c r="K9" i="21"/>
  <c r="K10" i="21"/>
  <c r="K11" i="21"/>
  <c r="K5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1" i="21"/>
  <c r="I10" i="21"/>
  <c r="I9" i="21"/>
  <c r="I8" i="21"/>
  <c r="I7" i="21"/>
  <c r="I6" i="21"/>
  <c r="I5" i="21"/>
  <c r="K33" i="21" l="1"/>
  <c r="G35" i="1" s="1"/>
  <c r="I35" i="1" s="1"/>
  <c r="K31" i="23"/>
  <c r="G37" i="1" s="1"/>
  <c r="I37" i="1" s="1"/>
  <c r="K31" i="22"/>
  <c r="G36" i="1" s="1"/>
  <c r="J35" i="1" l="1"/>
  <c r="J37" i="1"/>
  <c r="I36" i="1"/>
  <c r="I6" i="4"/>
  <c r="P11" i="4"/>
  <c r="P10" i="4"/>
  <c r="P9" i="4"/>
  <c r="P8" i="4"/>
  <c r="P7" i="4"/>
  <c r="P6" i="4"/>
  <c r="I7" i="4"/>
  <c r="I8" i="4"/>
  <c r="I9" i="4"/>
  <c r="I10" i="4"/>
  <c r="I11" i="4"/>
  <c r="I21" i="14"/>
  <c r="I22" i="14"/>
  <c r="I23" i="14"/>
  <c r="I24" i="14"/>
  <c r="I25" i="14"/>
  <c r="I26" i="14"/>
  <c r="I27" i="14"/>
  <c r="I28" i="14"/>
  <c r="I29" i="14"/>
  <c r="I30" i="14"/>
  <c r="I31" i="14"/>
  <c r="I20" i="14"/>
  <c r="I15" i="14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10" i="9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8" i="11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8" i="10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10" i="7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7" i="15"/>
  <c r="I15" i="16"/>
  <c r="I16" i="16"/>
  <c r="I9" i="16"/>
  <c r="I10" i="16"/>
  <c r="I11" i="16"/>
  <c r="I12" i="16"/>
  <c r="I13" i="16"/>
  <c r="I14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8" i="16"/>
  <c r="I5" i="11"/>
  <c r="K5" i="11"/>
  <c r="K6" i="9"/>
  <c r="I6" i="9"/>
  <c r="I7" i="9"/>
  <c r="I8" i="9"/>
  <c r="I5" i="9"/>
  <c r="I6" i="11"/>
  <c r="I6" i="10"/>
  <c r="I5" i="10"/>
  <c r="I5" i="7"/>
  <c r="K5" i="7" s="1"/>
  <c r="I8" i="7"/>
  <c r="I6" i="7"/>
  <c r="I7" i="7"/>
  <c r="I6" i="16"/>
  <c r="I5" i="16"/>
  <c r="I5" i="15"/>
  <c r="I18" i="14"/>
  <c r="I17" i="14"/>
  <c r="I16" i="14"/>
  <c r="I14" i="14"/>
  <c r="I11" i="14"/>
  <c r="I9" i="14"/>
  <c r="I8" i="14"/>
  <c r="I7" i="14"/>
  <c r="I6" i="14"/>
  <c r="I10" i="14"/>
  <c r="I12" i="14"/>
  <c r="I13" i="14"/>
  <c r="I5" i="14"/>
  <c r="J36" i="1" l="1"/>
  <c r="I33" i="1"/>
  <c r="I16" i="1"/>
  <c r="I17" i="1"/>
  <c r="I21" i="1"/>
  <c r="I22" i="1"/>
  <c r="I24" i="1"/>
  <c r="I25" i="1"/>
  <c r="I29" i="1"/>
  <c r="I30" i="1"/>
  <c r="I31" i="1"/>
  <c r="I32" i="1"/>
  <c r="I34" i="1"/>
  <c r="K22" i="9"/>
  <c r="K23" i="9"/>
  <c r="K24" i="9"/>
  <c r="K25" i="9"/>
  <c r="K21" i="11"/>
  <c r="K22" i="11"/>
  <c r="K23" i="11"/>
  <c r="K24" i="11"/>
  <c r="K25" i="11"/>
  <c r="K26" i="11"/>
  <c r="K22" i="10"/>
  <c r="K23" i="10"/>
  <c r="K24" i="10"/>
  <c r="K25" i="10"/>
  <c r="K26" i="10"/>
  <c r="K27" i="10"/>
  <c r="K21" i="7"/>
  <c r="K22" i="7"/>
  <c r="K23" i="7"/>
  <c r="K24" i="7"/>
  <c r="K25" i="7"/>
  <c r="K26" i="7"/>
  <c r="K6" i="10"/>
  <c r="K7" i="7"/>
  <c r="K9" i="14"/>
  <c r="K15" i="14"/>
  <c r="K12" i="14"/>
  <c r="K10" i="14"/>
  <c r="K11" i="14"/>
  <c r="K13" i="14"/>
  <c r="K14" i="14"/>
  <c r="K7" i="14"/>
  <c r="K8" i="14"/>
  <c r="Q7" i="4"/>
  <c r="S7" i="4" s="1"/>
  <c r="G10" i="1" s="1"/>
  <c r="I10" i="1" s="1"/>
  <c r="K16" i="14"/>
  <c r="K17" i="14"/>
  <c r="K18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6" i="14"/>
  <c r="K5" i="14"/>
  <c r="K23" i="15"/>
  <c r="K13" i="15"/>
  <c r="K14" i="15"/>
  <c r="K15" i="15"/>
  <c r="K16" i="15"/>
  <c r="K17" i="15"/>
  <c r="K18" i="15"/>
  <c r="K19" i="15"/>
  <c r="K20" i="15"/>
  <c r="K21" i="15"/>
  <c r="K22" i="15"/>
  <c r="K24" i="15"/>
  <c r="K25" i="15"/>
  <c r="K26" i="15"/>
  <c r="K27" i="15"/>
  <c r="K5" i="15"/>
  <c r="K12" i="16"/>
  <c r="K5" i="16"/>
  <c r="K20" i="16"/>
  <c r="K21" i="16"/>
  <c r="K22" i="16"/>
  <c r="K23" i="16"/>
  <c r="K24" i="16"/>
  <c r="K25" i="16"/>
  <c r="K26" i="16"/>
  <c r="K27" i="16"/>
  <c r="K28" i="16"/>
  <c r="K29" i="15"/>
  <c r="K28" i="15"/>
  <c r="K12" i="15"/>
  <c r="K11" i="15"/>
  <c r="K10" i="15"/>
  <c r="K9" i="15"/>
  <c r="K8" i="15"/>
  <c r="K7" i="15"/>
  <c r="K14" i="16"/>
  <c r="K29" i="16"/>
  <c r="K19" i="16"/>
  <c r="K18" i="16"/>
  <c r="K17" i="16"/>
  <c r="K16" i="16"/>
  <c r="K15" i="16"/>
  <c r="K13" i="16"/>
  <c r="K11" i="16"/>
  <c r="K10" i="16"/>
  <c r="K9" i="16"/>
  <c r="K8" i="16"/>
  <c r="K6" i="16"/>
  <c r="K29" i="7"/>
  <c r="K28" i="7"/>
  <c r="K27" i="7"/>
  <c r="K20" i="7"/>
  <c r="K19" i="7"/>
  <c r="K18" i="7"/>
  <c r="K17" i="7"/>
  <c r="K16" i="7"/>
  <c r="K15" i="7"/>
  <c r="K14" i="7"/>
  <c r="K13" i="7"/>
  <c r="K12" i="7"/>
  <c r="K11" i="7"/>
  <c r="K10" i="7"/>
  <c r="K8" i="7"/>
  <c r="K6" i="7"/>
  <c r="K29" i="10"/>
  <c r="K28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5" i="10"/>
  <c r="K29" i="11"/>
  <c r="K28" i="11"/>
  <c r="K27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6" i="11"/>
  <c r="K29" i="9"/>
  <c r="K28" i="9"/>
  <c r="K27" i="9"/>
  <c r="K26" i="9"/>
  <c r="K21" i="9"/>
  <c r="K20" i="9"/>
  <c r="K19" i="9"/>
  <c r="K18" i="9"/>
  <c r="K17" i="9"/>
  <c r="K16" i="9"/>
  <c r="K15" i="9"/>
  <c r="K14" i="9"/>
  <c r="K13" i="9"/>
  <c r="K12" i="9"/>
  <c r="K11" i="9"/>
  <c r="K10" i="9"/>
  <c r="K8" i="9"/>
  <c r="K7" i="9"/>
  <c r="K5" i="9"/>
  <c r="J34" i="1" l="1"/>
  <c r="J32" i="1"/>
  <c r="J30" i="1"/>
  <c r="J25" i="1"/>
  <c r="J24" i="1"/>
  <c r="J21" i="1"/>
  <c r="J17" i="1"/>
  <c r="J31" i="1"/>
  <c r="J29" i="1"/>
  <c r="J22" i="1"/>
  <c r="J16" i="1"/>
  <c r="J33" i="1"/>
  <c r="A2" i="16"/>
  <c r="A2" i="15"/>
  <c r="A2" i="14"/>
  <c r="A2" i="10"/>
  <c r="A2" i="7"/>
  <c r="A2" i="11"/>
  <c r="A2" i="9"/>
  <c r="K30" i="10" l="1"/>
  <c r="G17" i="1" s="1"/>
  <c r="K30" i="16"/>
  <c r="G23" i="1" s="1"/>
  <c r="I23" i="1" s="1"/>
  <c r="K32" i="14"/>
  <c r="G18" i="1" s="1"/>
  <c r="I18" i="1" s="1"/>
  <c r="K30" i="15"/>
  <c r="G20" i="1" s="1"/>
  <c r="I20" i="1" s="1"/>
  <c r="K30" i="11"/>
  <c r="G27" i="1" s="1"/>
  <c r="I27" i="1" s="1"/>
  <c r="J18" i="1" l="1"/>
  <c r="J27" i="1"/>
  <c r="J20" i="1"/>
  <c r="J23" i="1"/>
  <c r="K30" i="7"/>
  <c r="G16" i="1" s="1"/>
  <c r="K30" i="9"/>
  <c r="G28" i="1" s="1"/>
  <c r="I28" i="1" s="1"/>
  <c r="J28" i="1" l="1"/>
  <c r="Q11" i="4"/>
  <c r="Q10" i="4"/>
  <c r="Q9" i="4"/>
  <c r="S9" i="4" s="1"/>
  <c r="G12" i="1" s="1"/>
  <c r="I12" i="1" s="1"/>
  <c r="Q8" i="4"/>
  <c r="S10" i="4" l="1"/>
  <c r="G13" i="1" s="1"/>
  <c r="I13" i="1" s="1"/>
  <c r="S8" i="4"/>
  <c r="G11" i="1" s="1"/>
  <c r="I11" i="1" s="1"/>
  <c r="S11" i="4"/>
  <c r="G14" i="1" s="1"/>
  <c r="I14" i="1" s="1"/>
  <c r="Q6" i="4"/>
  <c r="S6" i="4" s="1"/>
  <c r="G9" i="1" s="1"/>
  <c r="I9" i="1" s="1"/>
  <c r="A2" i="4"/>
  <c r="I15" i="1" l="1"/>
  <c r="J15" i="1" l="1"/>
  <c r="I19" i="1"/>
  <c r="I26" i="1"/>
  <c r="J26" i="1" l="1"/>
  <c r="K39" i="1"/>
  <c r="J19" i="1"/>
  <c r="J39" i="1"/>
  <c r="L39" i="1"/>
</calcChain>
</file>

<file path=xl/sharedStrings.xml><?xml version="1.0" encoding="utf-8"?>
<sst xmlns="http://schemas.openxmlformats.org/spreadsheetml/2006/main" count="502" uniqueCount="203">
  <si>
    <t>CAPITAL MARKETS AND SERVICES (FEES)
ANNUAL FEE CALCULATOR GUIDANCE</t>
  </si>
  <si>
    <t>Please follow the guidance below when entering data into the respective sheet:</t>
  </si>
  <si>
    <t>General Rules (across all tabs within this document)</t>
  </si>
  <si>
    <t>-</t>
  </si>
  <si>
    <t>Enter data only in the cells highlighted orange. All other cells are protected—do not edit them.</t>
  </si>
  <si>
    <t>Do not overwrite formulas, add/delete/duplicate sheets, or change any protected cells.</t>
  </si>
  <si>
    <t>Check that all inputs are complete and accurate.</t>
  </si>
  <si>
    <t>Apply a maker–checker process review before final submission to avoid fee miscalculations.</t>
  </si>
  <si>
    <t xml:space="preserve">Tab Named "CALCULATOR" </t>
  </si>
  <si>
    <t>For each regulated activity listed, select “Yes” or “No” to indicate whether the company is licensed or registered with the Securities Commission Malaysia (SC) for that activity.</t>
  </si>
  <si>
    <r>
      <t>You may check your licensed or registered activity(ies) here:</t>
    </r>
    <r>
      <rPr>
        <u/>
        <sz val="12"/>
        <color theme="1"/>
        <rFont val="Aptos Narrow"/>
        <family val="2"/>
        <scheme val="minor"/>
      </rPr>
      <t xml:space="preserve"> https://easy.seccom.com.my:8222/</t>
    </r>
  </si>
  <si>
    <t>If “Yes”, click “Input” in the next column to open the detailed breakdown for the selected activity.</t>
  </si>
  <si>
    <t>The Total Fee Payable is auto-calculated on the last row based on your entries.</t>
  </si>
  <si>
    <t>All Other Subsequent Tabs</t>
  </si>
  <si>
    <t>If the company has multiple regulated activities, complete the relevant details in each corresponding tab.</t>
  </si>
  <si>
    <t>Provide the requested information only in orange cells.</t>
  </si>
  <si>
    <t>The revenue list is not exhaustive. Assess whether each income stream requires SC licensing/registration—only income from regulated activities is subject to SC fees.</t>
  </si>
  <si>
    <t>For any revenue not listed, enter the gross revenue for the relevant activity and indicate in the next column whether it was earned from a regulated activity.</t>
  </si>
  <si>
    <t>Save and Submit</t>
  </si>
  <si>
    <t>When finished, save the file using the company’s name.</t>
  </si>
  <si>
    <t>Email the completed file to SCFeeSubmission@seccom.com.my</t>
  </si>
  <si>
    <t>Support and Assistance</t>
  </si>
  <si>
    <t>For questions or clarifications, please email to feereview@seccom.com.my</t>
  </si>
  <si>
    <t>Data type</t>
  </si>
  <si>
    <t>Editable</t>
  </si>
  <si>
    <t>Formularize</t>
  </si>
  <si>
    <t>Blank divider</t>
  </si>
  <si>
    <t>CAPITAL MARKETS AND SERVICES (FEES)
COMPANY DETAILS</t>
  </si>
  <si>
    <t>Financial Year End (DD/MM/YYYY)</t>
  </si>
  <si>
    <t>Company Name</t>
  </si>
  <si>
    <t>Company Registration Number</t>
  </si>
  <si>
    <t>CAPITAL MARKETS AND SERVICES (FEES)
ANNUAL FEE CALCULATOR</t>
  </si>
  <si>
    <t>No</t>
  </si>
  <si>
    <t>Regulated Activity ("RA")</t>
  </si>
  <si>
    <t>Are you licensed or registered for this activity?</t>
  </si>
  <si>
    <t>Value input</t>
  </si>
  <si>
    <t>Input (RM)</t>
  </si>
  <si>
    <t>Min fee payable</t>
  </si>
  <si>
    <t>Fee payable (RM)</t>
  </si>
  <si>
    <t xml:space="preserve">Fee payable (RM)
after concession </t>
  </si>
  <si>
    <t>Fee as per previous submission (RM)</t>
  </si>
  <si>
    <t>(Over) / Under declared submission</t>
  </si>
  <si>
    <t>Fund management in relation to portfolio management</t>
  </si>
  <si>
    <t>Input</t>
  </si>
  <si>
    <t>Equity funds</t>
  </si>
  <si>
    <r>
      <t xml:space="preserve">Total value of net assets under management, calculated at the end of each business day of that year, divided by the number of business days of that year
</t>
    </r>
    <r>
      <rPr>
        <i/>
        <sz val="12"/>
        <color theme="1"/>
        <rFont val="Aptos Narrow"/>
        <family val="2"/>
        <scheme val="minor"/>
      </rPr>
      <t>(Note: Net AUM = Gross AUM less local delegation)</t>
    </r>
  </si>
  <si>
    <t>Fixed Income funds</t>
  </si>
  <si>
    <t>Money Market funds</t>
  </si>
  <si>
    <t>Mixed Asset funds</t>
  </si>
  <si>
    <t>Other funds</t>
  </si>
  <si>
    <t>Private Mandates</t>
  </si>
  <si>
    <t>Total</t>
  </si>
  <si>
    <t>Fund management in relation to asset management restricted to REIT</t>
  </si>
  <si>
    <t>Gross revenue earned from the regulated activity</t>
  </si>
  <si>
    <t>Fund management in relation to asset management restricted to business trust</t>
  </si>
  <si>
    <t>Dealing in securities</t>
  </si>
  <si>
    <t>Dealing in securities restricted to unit trusts</t>
  </si>
  <si>
    <t>Flat fee</t>
  </si>
  <si>
    <t>Dealing in derivatives</t>
  </si>
  <si>
    <t>Dealing in derivatives restricted to CFD</t>
  </si>
  <si>
    <t>Clearing for securities and derivatives</t>
  </si>
  <si>
    <t>Advising on corporate finance</t>
  </si>
  <si>
    <t>Investment advice</t>
  </si>
  <si>
    <t>Financial planning</t>
  </si>
  <si>
    <t>Dealing in private retirement schemes</t>
  </si>
  <si>
    <t>Bond pricing agency</t>
  </si>
  <si>
    <t>Credit rating agency</t>
  </si>
  <si>
    <t>Digital asset custodian</t>
  </si>
  <si>
    <t>Issuing house</t>
  </si>
  <si>
    <t>Trustee</t>
  </si>
  <si>
    <t>Venture capital management corporation</t>
  </si>
  <si>
    <t>Private equity management corporation</t>
  </si>
  <si>
    <t>Registered person under Sec 76(2)</t>
  </si>
  <si>
    <t>Recognised market operator (other than a recognised market operator registered as a digital asset exchange operator)</t>
  </si>
  <si>
    <t>Digital asset exchange (solely owned or controlled by individual or one or more corporation not regulated by the SC or a body that is a member of IOSCO)</t>
  </si>
  <si>
    <t>Digital asset exchange (owned or controlled by one or more corporation regulated by the SC or a body that is a member of IOSCO)</t>
  </si>
  <si>
    <r>
      <t xml:space="preserve">Total Fee Payable to the SC (RM) - </t>
    </r>
    <r>
      <rPr>
        <b/>
        <i/>
        <sz val="16"/>
        <color theme="0"/>
        <rFont val="Aptos Narrow"/>
        <family val="2"/>
        <scheme val="minor"/>
      </rPr>
      <t xml:space="preserve">after concession </t>
    </r>
  </si>
  <si>
    <t>Regulated Acitivity</t>
  </si>
  <si>
    <t>Parameters</t>
  </si>
  <si>
    <t>Basis</t>
  </si>
  <si>
    <t>Flat Fee</t>
  </si>
  <si>
    <t>Floor</t>
  </si>
  <si>
    <t>Audited Regulated Revenue</t>
  </si>
  <si>
    <t>1.5% regulated revenue</t>
  </si>
  <si>
    <t>Not Applicable</t>
  </si>
  <si>
    <t>RM20k Flat</t>
  </si>
  <si>
    <t>Fund management in relation to portfolio management – digital investment manager</t>
  </si>
  <si>
    <t>Fund management in relation to portfolio management – boutique portfolio management</t>
  </si>
  <si>
    <t>0.3% regulated revenue</t>
  </si>
  <si>
    <t>RM10k Flat</t>
  </si>
  <si>
    <t>Digital Asset Custodian</t>
  </si>
  <si>
    <t>Issuing House</t>
  </si>
  <si>
    <t>Digital asset exchange (owned by individual or cooperation not regulated by the SC)</t>
  </si>
  <si>
    <t>Digital asset exchange (own by coorperation regulated by the SC)</t>
  </si>
  <si>
    <t>Yes</t>
  </si>
  <si>
    <t>Breakdown for:</t>
  </si>
  <si>
    <t>Back to home page</t>
  </si>
  <si>
    <t>Types of fund</t>
  </si>
  <si>
    <t>Total AUM, calculated at the end of each business day in January 2026</t>
  </si>
  <si>
    <t>Total AUM, calculated at the end of each business day in February 2026</t>
  </si>
  <si>
    <t>Total AUM, calculated at the end of each business day in March 2026</t>
  </si>
  <si>
    <t>Total AUM, calculated at the end of each business day in April 2026</t>
  </si>
  <si>
    <t>Total AUM, calculated at the end of each business day in May 2026</t>
  </si>
  <si>
    <t>Total AUM, calculated at the end of each business day in June 2026</t>
  </si>
  <si>
    <t>Total AUM, calculated at the end of each business day (from January to June 2026)</t>
  </si>
  <si>
    <t>Total AUM delegated to FMC licensed by the SC, calculated at the end of each business day in January 2026</t>
  </si>
  <si>
    <t>Total AUM delegated to FMC licensed by the SC, calculated at the end of each business day in February 2026</t>
  </si>
  <si>
    <t>Total AUM delegated to FMC licensed by the SC, calculated at the end of each business day in March 2026</t>
  </si>
  <si>
    <t>Total AUM delegated to FMC licensed by the SC, calculated at the end of each business day in April 2026</t>
  </si>
  <si>
    <t>Total AUM delegated to FMC licensed by the SC, calculated at the end of each business day in May 2026</t>
  </si>
  <si>
    <t>Total AUM delegated to FMC licensed by the SC, calculated at the end of each business day in June 2026</t>
  </si>
  <si>
    <t>Total AUM delegated to FMC licensed by the SC, calculated at the end of each business day in (from January 2026 to June 2026)</t>
  </si>
  <si>
    <t>Total Net AUM at the end of each business day for the period (RM)</t>
  </si>
  <si>
    <t>Total number of business days for the period (aligned with the number of AUM business days in (a))</t>
  </si>
  <si>
    <t>Average daily net AUM (RM)</t>
  </si>
  <si>
    <t>(a)</t>
  </si>
  <si>
    <t>(b)</t>
  </si>
  <si>
    <t>(c ) = (a)-(b)</t>
  </si>
  <si>
    <t>(d)</t>
  </si>
  <si>
    <t>(e ) = (c )/(d)</t>
  </si>
  <si>
    <t>Total Equity Funds</t>
  </si>
  <si>
    <t>Total Fixed Income Funds</t>
  </si>
  <si>
    <t>Total Money Market Funds</t>
  </si>
  <si>
    <t>Total Mixed Asset Funds</t>
  </si>
  <si>
    <t>Total Other Funds</t>
  </si>
  <si>
    <t>Total Private Mandates</t>
  </si>
  <si>
    <t>Breakdown of fund category for reference:-</t>
  </si>
  <si>
    <t>Fund Category Group</t>
  </si>
  <si>
    <r>
      <t>Fund Category</t>
    </r>
    <r>
      <rPr>
        <sz val="8"/>
        <color rgb="FF000000"/>
        <rFont val="Aptos"/>
        <family val="2"/>
      </rPr>
      <t> </t>
    </r>
    <r>
      <rPr>
        <b/>
        <sz val="11"/>
        <color rgb="FF000000"/>
        <rFont val="Calibri"/>
        <family val="2"/>
      </rPr>
      <t xml:space="preserve"> per Prospectus</t>
    </r>
  </si>
  <si>
    <t>Equity Fund</t>
  </si>
  <si>
    <t>EQUITY</t>
  </si>
  <si>
    <t>CORE (GROWTH)</t>
  </si>
  <si>
    <t>Fixed Income Fund</t>
  </si>
  <si>
    <t>BOND</t>
  </si>
  <si>
    <t>DEBENTURE</t>
  </si>
  <si>
    <t>FIXED INCOME</t>
  </si>
  <si>
    <t>SUKUK</t>
  </si>
  <si>
    <t>CORE (CONSERVATIVE)</t>
  </si>
  <si>
    <t>Money Market Fund</t>
  </si>
  <si>
    <t>MONEY MARKET FUND</t>
  </si>
  <si>
    <t>Mixed Asset Fund</t>
  </si>
  <si>
    <t>BALANCED</t>
  </si>
  <si>
    <t>MIXED ASSETS</t>
  </si>
  <si>
    <t>CORE (MODERATE)</t>
  </si>
  <si>
    <t>Other Funds</t>
  </si>
  <si>
    <t>FEEDER FUND</t>
  </si>
  <si>
    <t>FUND OF FUNDS</t>
  </si>
  <si>
    <t>OTHERS</t>
  </si>
  <si>
    <t>Types of revenue</t>
  </si>
  <si>
    <t>Actual January 2026</t>
  </si>
  <si>
    <t>Actual February 2026</t>
  </si>
  <si>
    <t>Actual March 2026</t>
  </si>
  <si>
    <t>Actual April 2026</t>
  </si>
  <si>
    <t>Actual May 2026</t>
  </si>
  <si>
    <t>Actual June 2026</t>
  </si>
  <si>
    <t xml:space="preserve">Revenue amount (RM) </t>
  </si>
  <si>
    <t>Is the income earned from regulated activity?</t>
  </si>
  <si>
    <t>Gross revenue subject to fees</t>
  </si>
  <si>
    <t>Gross brokerage income for equity*</t>
  </si>
  <si>
    <t>Less: Levy paid to Bursa and SC</t>
  </si>
  <si>
    <t>Platform fee</t>
  </si>
  <si>
    <t>Underwriting fee/commission</t>
  </si>
  <si>
    <t>Placement fee</t>
  </si>
  <si>
    <t>Sale charges for structured products</t>
  </si>
  <si>
    <t>Interest income from placement and deposits</t>
  </si>
  <si>
    <t>Interest income from share margin financing</t>
  </si>
  <si>
    <t>Interest income from loans and advances</t>
  </si>
  <si>
    <t>Interets income from financial instruments</t>
  </si>
  <si>
    <t>Interest income from holding/related company</t>
  </si>
  <si>
    <t>Gain from PDT/IVT</t>
  </si>
  <si>
    <t>Gain from proprietary investments</t>
  </si>
  <si>
    <t>Dividend income from proprietary investments</t>
  </si>
  <si>
    <t>(please list down gross revenue from the relevant activity, if any)</t>
  </si>
  <si>
    <t>Income 1</t>
  </si>
  <si>
    <t>Income 2</t>
  </si>
  <si>
    <t>Gross revenue subject to fees (RM)</t>
  </si>
  <si>
    <t>* Note: exclude clearing fee and stamp duty paid by investors</t>
  </si>
  <si>
    <t>Gross brokerage for derivatives</t>
  </si>
  <si>
    <t>Corporate advisory fee</t>
  </si>
  <si>
    <t>Arrangement fee</t>
  </si>
  <si>
    <t>Base Fee/ Management Fee</t>
  </si>
  <si>
    <t>Performance Fee</t>
  </si>
  <si>
    <t>Acquisition Fee</t>
  </si>
  <si>
    <t>Divestment Fee</t>
  </si>
  <si>
    <t>Trustee Fees</t>
  </si>
  <si>
    <t>Rental (e.g. kiosk, advertisement)</t>
  </si>
  <si>
    <t>Revenue from contract - sales to end users</t>
  </si>
  <si>
    <t>Revenue from contract - sales to business partners</t>
  </si>
  <si>
    <t>Rating and Surveillance Fees</t>
  </si>
  <si>
    <t>Training Fees</t>
  </si>
  <si>
    <t>Publication Fees</t>
  </si>
  <si>
    <t>Subscription Fees</t>
  </si>
  <si>
    <t>Application/Processing/ Onboarding fees</t>
  </si>
  <si>
    <t>Listing/Hosting fee</t>
  </si>
  <si>
    <t>Success/Origination fee (where applicable)</t>
  </si>
  <si>
    <t>Annual nominee fees</t>
  </si>
  <si>
    <t>Administrative fees</t>
  </si>
  <si>
    <t>Late payment fee</t>
  </si>
  <si>
    <r>
      <t>Trading fee (where applicable)</t>
    </r>
    <r>
      <rPr>
        <i/>
        <sz val="11"/>
        <color rgb="FF0070C0"/>
        <rFont val="Aptos Narrow"/>
        <family val="2"/>
        <scheme val="minor"/>
      </rPr>
      <t xml:space="preserve"> 
[0.0075% of the total amount of sale and purchase of securities or derivatives]</t>
    </r>
  </si>
  <si>
    <t>Digital Broker service revenue</t>
  </si>
  <si>
    <t>Transaction processing revenue</t>
  </si>
  <si>
    <t>Staking commission</t>
  </si>
  <si>
    <t>Revenue from bundle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</si>
</sst>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5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25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i/>
      <u/>
      <sz val="11"/>
      <color theme="10"/>
      <name val="Aptos Narrow"/>
      <family val="2"/>
      <scheme val="minor"/>
    </font>
    <font>
      <sz val="11"/>
      <color rgb="FFFF0000"/>
      <name val="Aptos Narrow"/>
      <family val="2"/>
      <scheme val="minor"/>
    </font>
    <font>
      <u/>
      <sz val="12"/>
      <color theme="1"/>
      <name val="Aptos Narrow"/>
      <family val="2"/>
      <scheme val="minor"/>
    </font>
    <font>
      <b/>
      <i/>
      <sz val="16"/>
      <color theme="0"/>
      <name val="Aptos Narrow"/>
      <family val="2"/>
      <scheme val="minor"/>
    </font>
    <font>
      <b/>
      <sz val="11"/>
      <color rgb="FF000000"/>
      <name val="Calibri"/>
      <family val="2"/>
    </font>
    <font>
      <sz val="8"/>
      <color rgb="FF000000"/>
      <name val="Aptos"/>
      <family val="2"/>
    </font>
    <font>
      <sz val="11"/>
      <color rgb="FF000000"/>
      <name val="Calibri"/>
      <family val="2"/>
    </font>
    <font>
      <sz val="8"/>
      <color theme="1"/>
      <name val="Aptos"/>
      <family val="2"/>
    </font>
    <font>
      <sz val="8"/>
      <name val="Aptos Narrow"/>
      <family val="2"/>
      <scheme val="minor"/>
    </font>
    <font>
      <sz val="11"/>
      <color rgb="FF000000"/>
      <name val="Aptos Narrow"/>
      <family val="2"/>
      <scheme val="minor"/>
    </font>
    <font>
      <i/>
      <sz val="11"/>
      <color rgb="FF0070C0"/>
      <name val="Aptos Narrow"/>
      <family val="2"/>
      <scheme val="minor"/>
    </font>
    <font>
      <b/>
      <sz val="12"/>
      <color rgb="FFFFFF00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4990"/>
        <bgColor indexed="64"/>
      </patternFill>
    </fill>
    <fill>
      <patternFill patternType="darkUp"/>
    </fill>
    <fill>
      <patternFill patternType="solid">
        <fgColor theme="5" tint="0.79998168889431442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rgb="FFC1E4F5"/>
        <bgColor indexed="64"/>
      </patternFill>
    </fill>
    <fill>
      <patternFill patternType="solid">
        <fgColor rgb="FF00B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dotted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1">
    <xf numFmtId="0" fontId="0" fillId="0" borderId="0" xfId="0"/>
    <xf numFmtId="165" fontId="0" fillId="0" borderId="1" xfId="1" applyNumberFormat="1" applyFont="1" applyBorder="1"/>
    <xf numFmtId="0" fontId="3" fillId="5" borderId="3" xfId="0" applyFont="1" applyFill="1" applyBorder="1" applyAlignment="1" applyProtection="1">
      <alignment horizontal="center"/>
      <protection locked="0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10" fillId="0" borderId="0" xfId="0" applyFont="1"/>
    <xf numFmtId="0" fontId="0" fillId="0" borderId="1" xfId="0" applyBorder="1" applyAlignment="1">
      <alignment horizontal="left" vertical="center"/>
    </xf>
    <xf numFmtId="0" fontId="13" fillId="0" borderId="0" xfId="2" applyFont="1" applyAlignment="1">
      <alignment horizontal="center"/>
    </xf>
    <xf numFmtId="164" fontId="0" fillId="0" borderId="0" xfId="1" applyFont="1"/>
    <xf numFmtId="164" fontId="0" fillId="0" borderId="0" xfId="0" applyNumberFormat="1"/>
    <xf numFmtId="165" fontId="0" fillId="0" borderId="1" xfId="1" applyNumberFormat="1" applyFont="1" applyFill="1" applyBorder="1" applyAlignment="1">
      <alignment horizontal="left" vertical="center"/>
    </xf>
    <xf numFmtId="0" fontId="11" fillId="5" borderId="1" xfId="0" applyFont="1" applyFill="1" applyBorder="1" applyAlignment="1" applyProtection="1">
      <alignment horizontal="left" indent="2"/>
      <protection locked="0"/>
    </xf>
    <xf numFmtId="0" fontId="0" fillId="5" borderId="1" xfId="0" applyFill="1" applyBorder="1" applyProtection="1">
      <protection locked="0"/>
    </xf>
    <xf numFmtId="0" fontId="0" fillId="0" borderId="0" xfId="0" applyAlignment="1">
      <alignment horizontal="center"/>
    </xf>
    <xf numFmtId="0" fontId="14" fillId="0" borderId="0" xfId="0" applyFont="1"/>
    <xf numFmtId="0" fontId="0" fillId="0" borderId="0" xfId="0" applyAlignment="1">
      <alignment vertic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center" wrapText="1"/>
    </xf>
    <xf numFmtId="0" fontId="13" fillId="5" borderId="4" xfId="2" applyFont="1" applyFill="1" applyBorder="1" applyAlignment="1" applyProtection="1">
      <alignment horizontal="center" vertical="center"/>
    </xf>
    <xf numFmtId="165" fontId="3" fillId="0" borderId="5" xfId="1" applyNumberFormat="1" applyFont="1" applyBorder="1" applyAlignment="1" applyProtection="1">
      <alignment vertical="center"/>
    </xf>
    <xf numFmtId="165" fontId="3" fillId="0" borderId="6" xfId="1" applyNumberFormat="1" applyFont="1" applyBorder="1" applyAlignment="1" applyProtection="1">
      <alignment vertic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 indent="4"/>
    </xf>
    <xf numFmtId="0" fontId="3" fillId="4" borderId="2" xfId="0" applyFont="1" applyFill="1" applyBorder="1" applyAlignment="1">
      <alignment horizontal="center"/>
    </xf>
    <xf numFmtId="165" fontId="3" fillId="0" borderId="2" xfId="1" applyNumberFormat="1" applyFont="1" applyBorder="1" applyProtection="1"/>
    <xf numFmtId="0" fontId="3" fillId="4" borderId="3" xfId="0" applyFont="1" applyFill="1" applyBorder="1"/>
    <xf numFmtId="165" fontId="3" fillId="0" borderId="3" xfId="1" applyNumberFormat="1" applyFont="1" applyBorder="1" applyProtection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 indent="4"/>
    </xf>
    <xf numFmtId="0" fontId="3" fillId="4" borderId="7" xfId="0" applyFont="1" applyFill="1" applyBorder="1" applyAlignment="1">
      <alignment horizontal="center"/>
    </xf>
    <xf numFmtId="0" fontId="3" fillId="4" borderId="7" xfId="0" applyFont="1" applyFill="1" applyBorder="1"/>
    <xf numFmtId="165" fontId="3" fillId="0" borderId="4" xfId="1" applyNumberFormat="1" applyFont="1" applyBorder="1" applyProtection="1"/>
    <xf numFmtId="0" fontId="3" fillId="4" borderId="5" xfId="0" applyFont="1" applyFill="1" applyBorder="1" applyAlignment="1">
      <alignment horizontal="center"/>
    </xf>
    <xf numFmtId="0" fontId="3" fillId="4" borderId="5" xfId="0" applyFont="1" applyFill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/>
    <xf numFmtId="0" fontId="13" fillId="5" borderId="2" xfId="2" applyFont="1" applyFill="1" applyBorder="1" applyAlignment="1" applyProtection="1">
      <alignment horizontal="center"/>
    </xf>
    <xf numFmtId="0" fontId="3" fillId="0" borderId="2" xfId="0" applyFont="1" applyBorder="1" applyAlignment="1">
      <alignment vertical="top"/>
    </xf>
    <xf numFmtId="0" fontId="3" fillId="0" borderId="2" xfId="0" applyFont="1" applyBorder="1"/>
    <xf numFmtId="0" fontId="3" fillId="0" borderId="3" xfId="0" applyFont="1" applyBorder="1" applyAlignment="1">
      <alignment vertical="top"/>
    </xf>
    <xf numFmtId="165" fontId="0" fillId="5" borderId="1" xfId="1" applyNumberFormat="1" applyFont="1" applyFill="1" applyBorder="1" applyProtection="1">
      <protection locked="0"/>
    </xf>
    <xf numFmtId="0" fontId="13" fillId="0" borderId="0" xfId="2" applyFont="1" applyAlignment="1" applyProtection="1">
      <alignment horizont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left"/>
    </xf>
    <xf numFmtId="0" fontId="3" fillId="5" borderId="1" xfId="0" applyFont="1" applyFill="1" applyBorder="1" applyAlignment="1">
      <alignment horizontal="center"/>
    </xf>
    <xf numFmtId="165" fontId="0" fillId="0" borderId="1" xfId="1" applyNumberFormat="1" applyFont="1" applyFill="1" applyBorder="1" applyProtection="1"/>
    <xf numFmtId="165" fontId="0" fillId="0" borderId="1" xfId="1" applyNumberFormat="1" applyFont="1" applyBorder="1" applyProtection="1"/>
    <xf numFmtId="0" fontId="11" fillId="0" borderId="1" xfId="0" applyFont="1" applyBorder="1" applyAlignment="1">
      <alignment horizontal="left"/>
    </xf>
    <xf numFmtId="0" fontId="3" fillId="4" borderId="1" xfId="0" applyFont="1" applyFill="1" applyBorder="1"/>
    <xf numFmtId="165" fontId="10" fillId="0" borderId="1" xfId="1" applyNumberFormat="1" applyFont="1" applyBorder="1" applyProtection="1"/>
    <xf numFmtId="0" fontId="11" fillId="0" borderId="0" xfId="0" applyFont="1"/>
    <xf numFmtId="0" fontId="3" fillId="4" borderId="1" xfId="0" applyFont="1" applyFill="1" applyBorder="1" applyProtection="1">
      <protection locked="0"/>
    </xf>
    <xf numFmtId="0" fontId="5" fillId="3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6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/>
    <xf numFmtId="0" fontId="8" fillId="0" borderId="0" xfId="0" applyFont="1"/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/>
    <xf numFmtId="0" fontId="2" fillId="2" borderId="1" xfId="0" applyFont="1" applyFill="1" applyBorder="1" applyProtection="1">
      <protection hidden="1"/>
    </xf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165" fontId="0" fillId="0" borderId="1" xfId="1" applyNumberFormat="1" applyFont="1" applyBorder="1" applyProtection="1">
      <protection hidden="1"/>
    </xf>
    <xf numFmtId="10" fontId="0" fillId="0" borderId="1" xfId="0" applyNumberFormat="1" applyBorder="1" applyProtection="1">
      <protection hidden="1"/>
    </xf>
    <xf numFmtId="0" fontId="3" fillId="0" borderId="1" xfId="0" applyFont="1" applyBorder="1" applyAlignment="1">
      <alignment horizontal="center"/>
    </xf>
    <xf numFmtId="165" fontId="3" fillId="0" borderId="3" xfId="1" applyNumberFormat="1" applyFont="1" applyBorder="1"/>
    <xf numFmtId="165" fontId="3" fillId="0" borderId="2" xfId="1" applyNumberFormat="1" applyFont="1" applyBorder="1"/>
    <xf numFmtId="165" fontId="8" fillId="0" borderId="5" xfId="1" applyNumberFormat="1" applyFont="1" applyBorder="1"/>
    <xf numFmtId="165" fontId="3" fillId="0" borderId="4" xfId="1" applyNumberFormat="1" applyFont="1" applyBorder="1"/>
    <xf numFmtId="165" fontId="0" fillId="0" borderId="0" xfId="0" applyNumberFormat="1"/>
    <xf numFmtId="0" fontId="3" fillId="5" borderId="11" xfId="0" applyFont="1" applyFill="1" applyBorder="1" applyAlignment="1" applyProtection="1">
      <alignment horizontal="center"/>
      <protection locked="0"/>
    </xf>
    <xf numFmtId="165" fontId="7" fillId="0" borderId="12" xfId="1" applyNumberFormat="1" applyFont="1" applyBorder="1" applyAlignment="1">
      <alignment vertical="center"/>
    </xf>
    <xf numFmtId="0" fontId="17" fillId="7" borderId="13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38" fontId="0" fillId="0" borderId="1" xfId="1" applyNumberFormat="1" applyFont="1" applyFill="1" applyBorder="1"/>
    <xf numFmtId="0" fontId="2" fillId="6" borderId="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164" fontId="2" fillId="6" borderId="1" xfId="1" applyFont="1" applyFill="1" applyBorder="1" applyAlignment="1">
      <alignment horizontal="center" vertical="center" wrapText="1"/>
    </xf>
    <xf numFmtId="164" fontId="3" fillId="4" borderId="1" xfId="1" applyFont="1" applyFill="1" applyBorder="1"/>
    <xf numFmtId="164" fontId="0" fillId="0" borderId="1" xfId="1" applyFont="1" applyFill="1" applyBorder="1" applyProtection="1"/>
    <xf numFmtId="0" fontId="3" fillId="0" borderId="1" xfId="0" applyFont="1" applyBorder="1" applyAlignment="1" applyProtection="1">
      <alignment horizontal="center"/>
      <protection locked="0"/>
    </xf>
    <xf numFmtId="0" fontId="19" fillId="0" borderId="17" xfId="0" applyFont="1" applyBorder="1" applyAlignment="1">
      <alignment horizontal="centerContinuous" vertical="center"/>
    </xf>
    <xf numFmtId="0" fontId="19" fillId="0" borderId="14" xfId="0" applyFont="1" applyBorder="1" applyAlignment="1">
      <alignment horizontal="centerContinuous" vertical="center"/>
    </xf>
    <xf numFmtId="0" fontId="17" fillId="7" borderId="14" xfId="0" applyFont="1" applyFill="1" applyBorder="1" applyAlignment="1">
      <alignment horizontal="centerContinuous" vertical="center"/>
    </xf>
    <xf numFmtId="165" fontId="0" fillId="0" borderId="1" xfId="0" applyNumberFormat="1" applyBorder="1" applyAlignment="1">
      <alignment horizontal="left" vertical="center"/>
    </xf>
    <xf numFmtId="0" fontId="19" fillId="0" borderId="18" xfId="0" applyFont="1" applyBorder="1" applyAlignment="1">
      <alignment horizontal="center" vertical="center"/>
    </xf>
    <xf numFmtId="0" fontId="3" fillId="5" borderId="4" xfId="0" applyFont="1" applyFill="1" applyBorder="1" applyAlignment="1" applyProtection="1">
      <alignment horizontal="center"/>
      <protection locked="0"/>
    </xf>
    <xf numFmtId="0" fontId="19" fillId="0" borderId="1" xfId="0" applyFont="1" applyBorder="1"/>
    <xf numFmtId="38" fontId="0" fillId="5" borderId="1" xfId="1" applyNumberFormat="1" applyFont="1" applyFill="1" applyBorder="1" applyProtection="1"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165" fontId="10" fillId="0" borderId="1" xfId="1" applyNumberFormat="1" applyFont="1" applyBorder="1"/>
    <xf numFmtId="0" fontId="3" fillId="0" borderId="4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22" fillId="0" borderId="1" xfId="0" applyFont="1" applyBorder="1"/>
    <xf numFmtId="0" fontId="0" fillId="0" borderId="1" xfId="0" applyBorder="1" applyAlignment="1">
      <alignment horizontal="left" wrapText="1"/>
    </xf>
    <xf numFmtId="0" fontId="0" fillId="0" borderId="0" xfId="0" applyProtection="1">
      <protection locked="0"/>
    </xf>
    <xf numFmtId="165" fontId="8" fillId="5" borderId="5" xfId="1" applyNumberFormat="1" applyFont="1" applyFill="1" applyBorder="1" applyProtection="1">
      <protection locked="0"/>
    </xf>
    <xf numFmtId="165" fontId="3" fillId="5" borderId="3" xfId="1" applyNumberFormat="1" applyFont="1" applyFill="1" applyBorder="1" applyProtection="1">
      <protection locked="0"/>
    </xf>
    <xf numFmtId="165" fontId="3" fillId="5" borderId="4" xfId="1" applyNumberFormat="1" applyFont="1" applyFill="1" applyBorder="1" applyProtection="1">
      <protection locked="0"/>
    </xf>
    <xf numFmtId="165" fontId="7" fillId="0" borderId="12" xfId="1" applyNumberFormat="1" applyFont="1" applyBorder="1" applyAlignment="1" applyProtection="1">
      <alignment vertical="center"/>
    </xf>
    <xf numFmtId="0" fontId="24" fillId="8" borderId="0" xfId="0" applyFont="1" applyFill="1" applyAlignment="1">
      <alignment horizontal="center" vertical="center" wrapText="1"/>
    </xf>
    <xf numFmtId="0" fontId="3" fillId="0" borderId="4" xfId="0" applyFont="1" applyBorder="1"/>
    <xf numFmtId="0" fontId="3" fillId="0" borderId="4" xfId="0" applyFont="1" applyBorder="1" applyAlignment="1">
      <alignment horizontal="center" vertical="top"/>
    </xf>
    <xf numFmtId="0" fontId="2" fillId="6" borderId="1" xfId="0" applyFont="1" applyFill="1" applyBorder="1" applyAlignment="1">
      <alignment horizontal="right" vertical="center" wrapText="1" indent="1"/>
    </xf>
    <xf numFmtId="0" fontId="4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" xfId="0" applyFont="1" applyBorder="1" applyAlignment="1">
      <alignment horizontal="right"/>
    </xf>
    <xf numFmtId="0" fontId="3" fillId="0" borderId="4" xfId="0" applyFont="1" applyBorder="1" applyAlignment="1">
      <alignment horizontal="left" vertical="center" wrapText="1"/>
    </xf>
    <xf numFmtId="0" fontId="6" fillId="3" borderId="0" xfId="0" applyFont="1" applyFill="1" applyAlignment="1">
      <alignment horizontal="right" vertical="center" wrapText="1"/>
    </xf>
    <xf numFmtId="0" fontId="19" fillId="0" borderId="18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right" vertical="center" wrapText="1" inden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4990"/>
      <color rgb="FFFF6600"/>
      <color rgb="FF009933"/>
      <color rgb="FF003366"/>
      <color rgb="FFFFB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B563-5697-4EF9-9908-C7F02EA08A49}">
  <sheetPr codeName="Sheet1"/>
  <dimension ref="A1:K46"/>
  <sheetViews>
    <sheetView showGridLines="0" topLeftCell="A7" zoomScaleNormal="100" workbookViewId="0">
      <selection activeCell="F12" sqref="F12"/>
    </sheetView>
  </sheetViews>
  <sheetFormatPr defaultColWidth="0" defaultRowHeight="15.95" zeroHeight="1"/>
  <cols>
    <col min="1" max="1" width="6.140625" style="59" customWidth="1"/>
    <col min="2" max="2" width="3" style="59" customWidth="1"/>
    <col min="3" max="3" width="70" style="59" bestFit="1" customWidth="1"/>
    <col min="4" max="4" width="24.140625" style="59" customWidth="1"/>
    <col min="5" max="5" width="12.42578125" style="59" customWidth="1"/>
    <col min="6" max="6" width="44.85546875" style="59" customWidth="1"/>
    <col min="7" max="8" width="17.5703125" style="59" customWidth="1"/>
    <col min="9" max="9" width="20.28515625" style="59" bestFit="1" customWidth="1"/>
    <col min="10" max="10" width="12.140625" style="59" customWidth="1"/>
    <col min="11" max="11" width="0" style="59" hidden="1" customWidth="1"/>
    <col min="12" max="16384" width="8.7109375" style="59" hidden="1"/>
  </cols>
  <sheetData>
    <row r="1" spans="1:9" customFormat="1" ht="14.45">
      <c r="A1" s="110" t="s">
        <v>0</v>
      </c>
      <c r="B1" s="110"/>
      <c r="C1" s="110"/>
      <c r="D1" s="110"/>
      <c r="E1" s="110"/>
      <c r="F1" s="110"/>
      <c r="G1" s="110"/>
      <c r="H1" s="110"/>
      <c r="I1" s="110"/>
    </row>
    <row r="2" spans="1:9" customFormat="1" ht="14.45">
      <c r="A2" s="110"/>
      <c r="B2" s="110"/>
      <c r="C2" s="110"/>
      <c r="D2" s="110"/>
      <c r="E2" s="110"/>
      <c r="F2" s="110"/>
      <c r="G2" s="110"/>
      <c r="H2" s="110"/>
      <c r="I2" s="110"/>
    </row>
    <row r="3" spans="1:9" customFormat="1" ht="14.45">
      <c r="A3" s="110"/>
      <c r="B3" s="110"/>
      <c r="C3" s="110"/>
      <c r="D3" s="110"/>
      <c r="E3" s="110"/>
      <c r="F3" s="110"/>
      <c r="G3" s="110"/>
      <c r="H3" s="110"/>
      <c r="I3" s="110"/>
    </row>
    <row r="4" spans="1:9" customFormat="1" ht="14.45">
      <c r="A4" s="110"/>
      <c r="B4" s="110"/>
      <c r="C4" s="110"/>
      <c r="D4" s="110"/>
      <c r="E4" s="110"/>
      <c r="F4" s="110"/>
      <c r="G4" s="110"/>
      <c r="H4" s="110"/>
      <c r="I4" s="110"/>
    </row>
    <row r="5" spans="1:9" customFormat="1" ht="14.45">
      <c r="A5" s="110"/>
      <c r="B5" s="110"/>
      <c r="C5" s="110"/>
      <c r="D5" s="110"/>
      <c r="E5" s="110"/>
      <c r="F5" s="110"/>
      <c r="G5" s="110"/>
      <c r="H5" s="110"/>
      <c r="I5" s="110"/>
    </row>
    <row r="6" spans="1:9" customFormat="1" ht="14.45"/>
    <row r="7" spans="1:9" s="56" customFormat="1" ht="21" customHeight="1">
      <c r="A7" s="55" t="s">
        <v>1</v>
      </c>
      <c r="B7" s="55"/>
      <c r="C7" s="17"/>
      <c r="D7" s="18"/>
      <c r="E7" s="16"/>
      <c r="F7" s="16"/>
      <c r="G7" s="16"/>
      <c r="H7" s="16"/>
      <c r="I7" s="16"/>
    </row>
    <row r="8" spans="1:9">
      <c r="A8" s="57"/>
      <c r="B8" s="58"/>
    </row>
    <row r="9" spans="1:9">
      <c r="A9" s="60">
        <v>1</v>
      </c>
      <c r="C9" s="60" t="s">
        <v>2</v>
      </c>
    </row>
    <row r="10" spans="1:9">
      <c r="B10" s="61" t="s">
        <v>3</v>
      </c>
      <c r="C10" s="62" t="s">
        <v>4</v>
      </c>
    </row>
    <row r="11" spans="1:9">
      <c r="B11" s="61" t="s">
        <v>3</v>
      </c>
      <c r="C11" s="62" t="s">
        <v>5</v>
      </c>
    </row>
    <row r="12" spans="1:9">
      <c r="A12" s="58"/>
      <c r="B12" s="61" t="s">
        <v>3</v>
      </c>
      <c r="C12" s="62" t="s">
        <v>6</v>
      </c>
    </row>
    <row r="13" spans="1:9">
      <c r="A13" s="58"/>
      <c r="B13" s="61" t="s">
        <v>3</v>
      </c>
      <c r="C13" s="62" t="s">
        <v>7</v>
      </c>
    </row>
    <row r="14" spans="1:9">
      <c r="A14" s="58"/>
      <c r="B14" s="61"/>
      <c r="C14" s="62"/>
    </row>
    <row r="15" spans="1:9">
      <c r="A15" s="60">
        <v>2</v>
      </c>
      <c r="C15" s="60" t="s">
        <v>8</v>
      </c>
    </row>
    <row r="16" spans="1:9">
      <c r="B16" s="61" t="s">
        <v>3</v>
      </c>
      <c r="C16" s="62" t="s">
        <v>9</v>
      </c>
    </row>
    <row r="17" spans="1:3">
      <c r="B17" s="61" t="s">
        <v>3</v>
      </c>
      <c r="C17" s="62" t="s">
        <v>10</v>
      </c>
    </row>
    <row r="18" spans="1:3">
      <c r="A18" s="58"/>
      <c r="B18" s="61" t="s">
        <v>3</v>
      </c>
      <c r="C18" s="62" t="s">
        <v>11</v>
      </c>
    </row>
    <row r="19" spans="1:3">
      <c r="A19" s="58"/>
      <c r="B19" s="61" t="s">
        <v>3</v>
      </c>
      <c r="C19" s="62" t="s">
        <v>12</v>
      </c>
    </row>
    <row r="20" spans="1:3">
      <c r="A20" s="58"/>
      <c r="B20" s="58"/>
      <c r="C20" s="62"/>
    </row>
    <row r="21" spans="1:3">
      <c r="A21" s="60">
        <v>3</v>
      </c>
      <c r="C21" s="60" t="s">
        <v>13</v>
      </c>
    </row>
    <row r="22" spans="1:3">
      <c r="A22" s="60"/>
      <c r="B22" s="61" t="s">
        <v>3</v>
      </c>
      <c r="C22" s="62" t="s">
        <v>14</v>
      </c>
    </row>
    <row r="23" spans="1:3">
      <c r="B23" s="61" t="s">
        <v>3</v>
      </c>
      <c r="C23" s="62" t="s">
        <v>15</v>
      </c>
    </row>
    <row r="24" spans="1:3">
      <c r="B24" s="61" t="s">
        <v>3</v>
      </c>
      <c r="C24" s="62" t="s">
        <v>16</v>
      </c>
    </row>
    <row r="25" spans="1:3">
      <c r="B25" s="61" t="s">
        <v>3</v>
      </c>
      <c r="C25" s="59" t="s">
        <v>17</v>
      </c>
    </row>
    <row r="26" spans="1:3"/>
    <row r="27" spans="1:3">
      <c r="A27" s="60">
        <v>4</v>
      </c>
      <c r="B27" s="60"/>
      <c r="C27" s="60" t="s">
        <v>18</v>
      </c>
    </row>
    <row r="28" spans="1:3">
      <c r="B28" s="61" t="s">
        <v>3</v>
      </c>
      <c r="C28" s="62" t="s">
        <v>19</v>
      </c>
    </row>
    <row r="29" spans="1:3">
      <c r="B29" s="61" t="s">
        <v>3</v>
      </c>
      <c r="C29" s="62" t="s">
        <v>20</v>
      </c>
    </row>
    <row r="30" spans="1:3">
      <c r="C30" s="62"/>
    </row>
    <row r="31" spans="1:3">
      <c r="A31" s="60">
        <v>5</v>
      </c>
      <c r="B31" s="60"/>
      <c r="C31" s="60" t="s">
        <v>21</v>
      </c>
    </row>
    <row r="32" spans="1:3">
      <c r="B32" s="61" t="s">
        <v>3</v>
      </c>
      <c r="C32" s="62" t="s">
        <v>22</v>
      </c>
    </row>
    <row r="33" spans="1:9"/>
    <row r="34" spans="1:9"/>
    <row r="35" spans="1:9" s="56" customFormat="1">
      <c r="A35" s="55" t="s">
        <v>23</v>
      </c>
      <c r="B35" s="55"/>
      <c r="C35" s="17"/>
      <c r="D35" s="18"/>
      <c r="E35" s="16"/>
      <c r="F35" s="16"/>
      <c r="G35" s="16"/>
      <c r="H35" s="16"/>
      <c r="I35" s="16"/>
    </row>
    <row r="36" spans="1:9"/>
    <row r="37" spans="1:9">
      <c r="A37" s="47"/>
      <c r="B37" s="63"/>
      <c r="C37" s="59" t="s">
        <v>24</v>
      </c>
    </row>
    <row r="38" spans="1:9">
      <c r="A38" s="64"/>
      <c r="C38" s="59" t="s">
        <v>25</v>
      </c>
    </row>
    <row r="39" spans="1:9">
      <c r="A39" s="51"/>
      <c r="C39" s="59" t="s">
        <v>26</v>
      </c>
    </row>
    <row r="40" spans="1:9"/>
    <row r="41" spans="1:9"/>
    <row r="42" spans="1:9"/>
    <row r="43" spans="1:9"/>
    <row r="44" spans="1:9"/>
    <row r="45" spans="1:9"/>
    <row r="46" spans="1:9"/>
  </sheetData>
  <sheetProtection algorithmName="SHA-512" hashValue="Shbb/DRnn3bjBv0Rztl4weY4MsHzPTJYniZctw7HT6sK6Krxyrg93A/BKuYwUbRpwmMvPjV1+noYGPvTgWZhCQ==" saltValue="ek9Vp7+PGwaNmuftOEhEfg==" spinCount="100000" sheet="1"/>
  <mergeCells count="1">
    <mergeCell ref="A1:I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83D0-8958-4E6F-A343-B42C84D8BDFE}">
  <sheetPr codeName="Sheet10"/>
  <dimension ref="A1:K34"/>
  <sheetViews>
    <sheetView showGridLines="0" workbookViewId="0">
      <selection activeCell="H4" sqref="H4"/>
    </sheetView>
  </sheetViews>
  <sheetFormatPr defaultRowHeight="14.45"/>
  <cols>
    <col min="2" max="2" width="54.140625" bestFit="1" customWidth="1"/>
    <col min="3" max="8" width="15.5703125" customWidth="1"/>
    <col min="9" max="9" width="24" style="8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95</v>
      </c>
    </row>
    <row r="2" spans="1:11">
      <c r="A2" s="5" t="str">
        <f>CALCULATOR!C17</f>
        <v>Fund management in relation to asset management restricted to business trust</v>
      </c>
      <c r="K2" s="44" t="s">
        <v>96</v>
      </c>
    </row>
    <row r="4" spans="1:11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83" t="s">
        <v>155</v>
      </c>
      <c r="J4" s="3" t="s">
        <v>156</v>
      </c>
      <c r="K4" s="3" t="s">
        <v>157</v>
      </c>
    </row>
    <row r="5" spans="1:11" ht="15.95">
      <c r="B5" s="46" t="s">
        <v>184</v>
      </c>
      <c r="C5" s="43"/>
      <c r="D5" s="43"/>
      <c r="E5" s="43"/>
      <c r="F5" s="43"/>
      <c r="G5" s="43"/>
      <c r="H5" s="43"/>
      <c r="I5" s="85">
        <f>SUM(C5:H5)</f>
        <v>0</v>
      </c>
      <c r="J5" s="70" t="s">
        <v>94</v>
      </c>
      <c r="K5" s="48">
        <f>IF(J5="yes",I5,0)</f>
        <v>0</v>
      </c>
    </row>
    <row r="6" spans="1:11" ht="15.95">
      <c r="B6" s="46" t="s">
        <v>185</v>
      </c>
      <c r="C6" s="43"/>
      <c r="D6" s="43"/>
      <c r="E6" s="43"/>
      <c r="F6" s="43"/>
      <c r="G6" s="43"/>
      <c r="H6" s="43"/>
      <c r="I6" s="85">
        <f>SUM(C6:H6)</f>
        <v>0</v>
      </c>
      <c r="J6" s="70" t="s">
        <v>94</v>
      </c>
      <c r="K6" s="48">
        <f>IF(J6="yes",I6,0)</f>
        <v>0</v>
      </c>
    </row>
    <row r="7" spans="1:11" ht="15.95">
      <c r="B7" s="50" t="s">
        <v>172</v>
      </c>
      <c r="C7" s="51"/>
      <c r="D7" s="51"/>
      <c r="E7" s="51"/>
      <c r="F7" s="51"/>
      <c r="G7" s="51"/>
      <c r="H7" s="51"/>
      <c r="I7" s="84"/>
      <c r="J7" s="51"/>
      <c r="K7" s="51"/>
    </row>
    <row r="8" spans="1:11" ht="15.95">
      <c r="B8" s="11" t="s">
        <v>173</v>
      </c>
      <c r="C8" s="43"/>
      <c r="D8" s="43"/>
      <c r="E8" s="43"/>
      <c r="F8" s="43"/>
      <c r="G8" s="43"/>
      <c r="H8" s="43"/>
      <c r="I8" s="85">
        <f>SUM(C8:H8)</f>
        <v>0</v>
      </c>
      <c r="J8" s="86"/>
      <c r="K8" s="48">
        <f t="shared" ref="K8:K29" si="0">IF(J8="yes",I8,0)</f>
        <v>0</v>
      </c>
    </row>
    <row r="9" spans="1:11" ht="15.95">
      <c r="B9" s="11" t="s">
        <v>174</v>
      </c>
      <c r="C9" s="43"/>
      <c r="D9" s="43"/>
      <c r="E9" s="43"/>
      <c r="F9" s="43"/>
      <c r="G9" s="43"/>
      <c r="H9" s="43"/>
      <c r="I9" s="85">
        <f t="shared" ref="I9:I29" si="1">SUM(C9:H9)</f>
        <v>0</v>
      </c>
      <c r="J9" s="86"/>
      <c r="K9" s="48">
        <f t="shared" si="0"/>
        <v>0</v>
      </c>
    </row>
    <row r="10" spans="1:11" ht="15.95">
      <c r="B10" s="12"/>
      <c r="C10" s="43"/>
      <c r="D10" s="43"/>
      <c r="E10" s="43"/>
      <c r="F10" s="43"/>
      <c r="G10" s="43"/>
      <c r="H10" s="43"/>
      <c r="I10" s="85">
        <f t="shared" si="1"/>
        <v>0</v>
      </c>
      <c r="J10" s="86"/>
      <c r="K10" s="48">
        <f t="shared" si="0"/>
        <v>0</v>
      </c>
    </row>
    <row r="11" spans="1:11" ht="15.95">
      <c r="B11" s="12"/>
      <c r="C11" s="43"/>
      <c r="D11" s="43"/>
      <c r="E11" s="43"/>
      <c r="F11" s="43"/>
      <c r="G11" s="43"/>
      <c r="H11" s="43"/>
      <c r="I11" s="85">
        <f t="shared" si="1"/>
        <v>0</v>
      </c>
      <c r="J11" s="86"/>
      <c r="K11" s="48">
        <f t="shared" si="0"/>
        <v>0</v>
      </c>
    </row>
    <row r="12" spans="1:11" ht="15.95">
      <c r="B12" s="12"/>
      <c r="C12" s="43"/>
      <c r="D12" s="43"/>
      <c r="E12" s="43"/>
      <c r="F12" s="43"/>
      <c r="G12" s="43"/>
      <c r="H12" s="43"/>
      <c r="I12" s="85">
        <f t="shared" si="1"/>
        <v>0</v>
      </c>
      <c r="J12" s="86"/>
      <c r="K12" s="48">
        <f t="shared" si="0"/>
        <v>0</v>
      </c>
    </row>
    <row r="13" spans="1:11" ht="15.95">
      <c r="B13" s="12"/>
      <c r="C13" s="43"/>
      <c r="D13" s="43"/>
      <c r="E13" s="43"/>
      <c r="F13" s="43"/>
      <c r="G13" s="43"/>
      <c r="H13" s="43"/>
      <c r="I13" s="85">
        <f t="shared" si="1"/>
        <v>0</v>
      </c>
      <c r="J13" s="86"/>
      <c r="K13" s="48">
        <f t="shared" si="0"/>
        <v>0</v>
      </c>
    </row>
    <row r="14" spans="1:11" ht="15.95">
      <c r="B14" s="12"/>
      <c r="C14" s="43"/>
      <c r="D14" s="43"/>
      <c r="E14" s="43"/>
      <c r="F14" s="43"/>
      <c r="G14" s="43"/>
      <c r="H14" s="43"/>
      <c r="I14" s="85">
        <f t="shared" si="1"/>
        <v>0</v>
      </c>
      <c r="J14" s="86"/>
      <c r="K14" s="48">
        <f t="shared" si="0"/>
        <v>0</v>
      </c>
    </row>
    <row r="15" spans="1:11" ht="15.95">
      <c r="B15" s="12"/>
      <c r="C15" s="43"/>
      <c r="D15" s="43"/>
      <c r="E15" s="43"/>
      <c r="F15" s="43"/>
      <c r="G15" s="43"/>
      <c r="H15" s="43"/>
      <c r="I15" s="85">
        <f t="shared" si="1"/>
        <v>0</v>
      </c>
      <c r="J15" s="86"/>
      <c r="K15" s="48">
        <f t="shared" si="0"/>
        <v>0</v>
      </c>
    </row>
    <row r="16" spans="1:11" ht="15.95">
      <c r="B16" s="12"/>
      <c r="C16" s="43"/>
      <c r="D16" s="43"/>
      <c r="E16" s="43"/>
      <c r="F16" s="43"/>
      <c r="G16" s="43"/>
      <c r="H16" s="43"/>
      <c r="I16" s="85">
        <f t="shared" si="1"/>
        <v>0</v>
      </c>
      <c r="J16" s="86"/>
      <c r="K16" s="48">
        <f t="shared" si="0"/>
        <v>0</v>
      </c>
    </row>
    <row r="17" spans="2:11" ht="15.95">
      <c r="B17" s="12"/>
      <c r="C17" s="43"/>
      <c r="D17" s="43"/>
      <c r="E17" s="43"/>
      <c r="F17" s="43"/>
      <c r="G17" s="43"/>
      <c r="H17" s="43"/>
      <c r="I17" s="85">
        <f t="shared" si="1"/>
        <v>0</v>
      </c>
      <c r="J17" s="86"/>
      <c r="K17" s="48">
        <f t="shared" si="0"/>
        <v>0</v>
      </c>
    </row>
    <row r="18" spans="2:11" ht="15.95">
      <c r="B18" s="12"/>
      <c r="C18" s="43"/>
      <c r="D18" s="43"/>
      <c r="E18" s="43"/>
      <c r="F18" s="43"/>
      <c r="G18" s="43"/>
      <c r="H18" s="43"/>
      <c r="I18" s="85">
        <f t="shared" si="1"/>
        <v>0</v>
      </c>
      <c r="J18" s="86"/>
      <c r="K18" s="48">
        <f t="shared" si="0"/>
        <v>0</v>
      </c>
    </row>
    <row r="19" spans="2:11" ht="15.95">
      <c r="B19" s="12"/>
      <c r="C19" s="43"/>
      <c r="D19" s="43"/>
      <c r="E19" s="43"/>
      <c r="F19" s="43"/>
      <c r="G19" s="43"/>
      <c r="H19" s="43"/>
      <c r="I19" s="85">
        <f t="shared" si="1"/>
        <v>0</v>
      </c>
      <c r="J19" s="86"/>
      <c r="K19" s="48">
        <f t="shared" si="0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5">
        <f t="shared" si="1"/>
        <v>0</v>
      </c>
      <c r="J20" s="86"/>
      <c r="K20" s="48">
        <f t="shared" si="0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5">
        <f t="shared" si="1"/>
        <v>0</v>
      </c>
      <c r="J21" s="86"/>
      <c r="K21" s="48">
        <f t="shared" si="0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5">
        <f t="shared" si="1"/>
        <v>0</v>
      </c>
      <c r="J22" s="86"/>
      <c r="K22" s="48">
        <f t="shared" ref="K22:K27" si="2">IF(J22="yes",I22,0)</f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5">
        <f t="shared" si="1"/>
        <v>0</v>
      </c>
      <c r="J23" s="86"/>
      <c r="K23" s="48">
        <f t="shared" si="2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5">
        <f t="shared" si="1"/>
        <v>0</v>
      </c>
      <c r="J24" s="86"/>
      <c r="K24" s="48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5">
        <f t="shared" si="1"/>
        <v>0</v>
      </c>
      <c r="J25" s="86"/>
      <c r="K25" s="48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5">
        <f t="shared" si="1"/>
        <v>0</v>
      </c>
      <c r="J26" s="86"/>
      <c r="K26" s="48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5">
        <f t="shared" si="1"/>
        <v>0</v>
      </c>
      <c r="J27" s="86"/>
      <c r="K27" s="48">
        <f t="shared" si="2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5">
        <f t="shared" si="1"/>
        <v>0</v>
      </c>
      <c r="J28" s="86"/>
      <c r="K28" s="48">
        <f t="shared" si="0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5">
        <f t="shared" si="1"/>
        <v>0</v>
      </c>
      <c r="J29" s="86"/>
      <c r="K29" s="48">
        <f t="shared" si="0"/>
        <v>0</v>
      </c>
    </row>
    <row r="30" spans="2:11" ht="15.95" customHeight="1">
      <c r="B30" s="109" t="s">
        <v>175</v>
      </c>
      <c r="C30" s="109"/>
      <c r="D30" s="109"/>
      <c r="E30" s="109"/>
      <c r="F30" s="109"/>
      <c r="G30" s="109"/>
      <c r="H30" s="109"/>
      <c r="I30" s="109"/>
      <c r="J30" s="109"/>
      <c r="K30" s="52">
        <f>SUM(K5:K29)</f>
        <v>0</v>
      </c>
    </row>
    <row r="34" spans="3:8">
      <c r="C34" s="53"/>
      <c r="D34" s="53"/>
      <c r="E34" s="53"/>
      <c r="F34" s="53"/>
      <c r="G34" s="53"/>
      <c r="H34" s="53"/>
    </row>
  </sheetData>
  <sheetProtection algorithmName="SHA-512" hashValue="XI/IEU0J0Qqt6QnG8vM3/0W7xS6gjWk+G+nQ8f1LDerqsBl/PRuE78NZs1HuYxkJmx4a3BjeK7b5D38ZhhyYYQ==" saltValue="lIge4fTfpormX5bgtOvuYw==" spinCount="100000" sheet="1" objects="1" scenarios="1"/>
  <mergeCells count="1">
    <mergeCell ref="B30:J30"/>
  </mergeCells>
  <hyperlinks>
    <hyperlink ref="K2" location="CALCULATOR!A1" display="Back to home page" xr:uid="{78ADF29D-7B39-42CE-9321-177D3EE4A9B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519E19-CACD-4EE2-929E-FD9AFD2C48A9}">
          <x14:formula1>
            <xm:f>'PARAMETERS (LOCKED)'!$A$38:$A$39</xm:f>
          </x14:formula1>
          <xm:sqref>J8:J29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863F1-C558-4218-BE8B-B67F5E52DD7D}">
  <sheetPr codeName="Sheet11"/>
  <dimension ref="A1:K34"/>
  <sheetViews>
    <sheetView showGridLines="0" zoomScaleNormal="100" workbookViewId="0"/>
  </sheetViews>
  <sheetFormatPr defaultRowHeight="14.45"/>
  <cols>
    <col min="2" max="2" width="55.28515625" customWidth="1"/>
    <col min="3" max="8" width="15.5703125" customWidth="1"/>
    <col min="9" max="9" width="24" style="8" customWidth="1"/>
    <col min="10" max="11" width="24" customWidth="1"/>
    <col min="12" max="12" width="19.5703125" customWidth="1"/>
  </cols>
  <sheetData>
    <row r="1" spans="1:11">
      <c r="A1" s="5" t="s">
        <v>95</v>
      </c>
    </row>
    <row r="2" spans="1:11">
      <c r="A2" s="5" t="str">
        <f>CALCULATOR!C27</f>
        <v>Bond pricing agency</v>
      </c>
      <c r="K2" s="44" t="s">
        <v>96</v>
      </c>
    </row>
    <row r="4" spans="1:11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83" t="s">
        <v>155</v>
      </c>
      <c r="J4" s="3" t="s">
        <v>156</v>
      </c>
      <c r="K4" s="3" t="s">
        <v>157</v>
      </c>
    </row>
    <row r="5" spans="1:11" ht="15.95">
      <c r="B5" s="46" t="s">
        <v>186</v>
      </c>
      <c r="C5" s="43"/>
      <c r="D5" s="43"/>
      <c r="E5" s="43"/>
      <c r="F5" s="43"/>
      <c r="G5" s="43"/>
      <c r="H5" s="43"/>
      <c r="I5" s="85">
        <f>SUM(C5:H5)</f>
        <v>0</v>
      </c>
      <c r="J5" s="70" t="s">
        <v>94</v>
      </c>
      <c r="K5" s="48">
        <f>IF(J5="yes",I5,0)</f>
        <v>0</v>
      </c>
    </row>
    <row r="6" spans="1:11" ht="15.95">
      <c r="B6" s="46" t="s">
        <v>187</v>
      </c>
      <c r="C6" s="43"/>
      <c r="D6" s="43"/>
      <c r="E6" s="43"/>
      <c r="F6" s="43"/>
      <c r="G6" s="43"/>
      <c r="H6" s="43"/>
      <c r="I6" s="85">
        <f>SUM(C6:H6)</f>
        <v>0</v>
      </c>
      <c r="J6" s="70" t="s">
        <v>94</v>
      </c>
      <c r="K6" s="48">
        <f>IF(J6="yes",I6,0)</f>
        <v>0</v>
      </c>
    </row>
    <row r="7" spans="1:11" ht="15.95">
      <c r="B7" s="50" t="s">
        <v>172</v>
      </c>
      <c r="C7" s="51"/>
      <c r="D7" s="51"/>
      <c r="E7" s="51"/>
      <c r="F7" s="51"/>
      <c r="G7" s="51"/>
      <c r="H7" s="51"/>
      <c r="I7" s="84"/>
      <c r="J7" s="51"/>
      <c r="K7" s="51"/>
    </row>
    <row r="8" spans="1:11" ht="15.95">
      <c r="B8" s="11" t="s">
        <v>173</v>
      </c>
      <c r="C8" s="43"/>
      <c r="D8" s="43"/>
      <c r="E8" s="43"/>
      <c r="F8" s="43"/>
      <c r="G8" s="43"/>
      <c r="H8" s="43"/>
      <c r="I8" s="85">
        <f>SUM(C8:H8)</f>
        <v>0</v>
      </c>
      <c r="J8" s="86"/>
      <c r="K8" s="48">
        <f t="shared" ref="K8:K29" si="0">IF(J8="yes",I8,0)</f>
        <v>0</v>
      </c>
    </row>
    <row r="9" spans="1:11" ht="15.95">
      <c r="B9" s="11" t="s">
        <v>174</v>
      </c>
      <c r="C9" s="43"/>
      <c r="D9" s="43"/>
      <c r="E9" s="43"/>
      <c r="F9" s="43"/>
      <c r="G9" s="43"/>
      <c r="H9" s="43"/>
      <c r="I9" s="85">
        <f t="shared" ref="I9:I29" si="1">SUM(C9:H9)</f>
        <v>0</v>
      </c>
      <c r="J9" s="86"/>
      <c r="K9" s="48">
        <f t="shared" si="0"/>
        <v>0</v>
      </c>
    </row>
    <row r="10" spans="1:11" ht="15.95">
      <c r="B10" s="12"/>
      <c r="C10" s="43"/>
      <c r="D10" s="43"/>
      <c r="E10" s="43"/>
      <c r="F10" s="43"/>
      <c r="G10" s="43"/>
      <c r="H10" s="43"/>
      <c r="I10" s="85">
        <f t="shared" si="1"/>
        <v>0</v>
      </c>
      <c r="J10" s="86"/>
      <c r="K10" s="48">
        <f t="shared" si="0"/>
        <v>0</v>
      </c>
    </row>
    <row r="11" spans="1:11" ht="15.95">
      <c r="B11" s="12"/>
      <c r="C11" s="43"/>
      <c r="D11" s="43"/>
      <c r="E11" s="43"/>
      <c r="F11" s="43"/>
      <c r="G11" s="43"/>
      <c r="H11" s="43"/>
      <c r="I11" s="85">
        <f t="shared" si="1"/>
        <v>0</v>
      </c>
      <c r="J11" s="86"/>
      <c r="K11" s="48">
        <f t="shared" si="0"/>
        <v>0</v>
      </c>
    </row>
    <row r="12" spans="1:11" ht="15.95">
      <c r="B12" s="12"/>
      <c r="C12" s="43"/>
      <c r="D12" s="43"/>
      <c r="E12" s="43"/>
      <c r="F12" s="43"/>
      <c r="G12" s="43"/>
      <c r="H12" s="43"/>
      <c r="I12" s="85">
        <f t="shared" si="1"/>
        <v>0</v>
      </c>
      <c r="J12" s="86"/>
      <c r="K12" s="48">
        <f t="shared" si="0"/>
        <v>0</v>
      </c>
    </row>
    <row r="13" spans="1:11" ht="15.95">
      <c r="B13" s="12"/>
      <c r="C13" s="43"/>
      <c r="D13" s="43"/>
      <c r="E13" s="43"/>
      <c r="F13" s="43"/>
      <c r="G13" s="43"/>
      <c r="H13" s="43"/>
      <c r="I13" s="85">
        <f t="shared" si="1"/>
        <v>0</v>
      </c>
      <c r="J13" s="86"/>
      <c r="K13" s="48">
        <f t="shared" si="0"/>
        <v>0</v>
      </c>
    </row>
    <row r="14" spans="1:11" ht="15.95">
      <c r="B14" s="12"/>
      <c r="C14" s="43"/>
      <c r="D14" s="43"/>
      <c r="E14" s="43"/>
      <c r="F14" s="43"/>
      <c r="G14" s="43"/>
      <c r="H14" s="43"/>
      <c r="I14" s="85">
        <f t="shared" si="1"/>
        <v>0</v>
      </c>
      <c r="J14" s="86"/>
      <c r="K14" s="48">
        <f t="shared" si="0"/>
        <v>0</v>
      </c>
    </row>
    <row r="15" spans="1:11" ht="15.95">
      <c r="B15" s="12"/>
      <c r="C15" s="43"/>
      <c r="D15" s="43"/>
      <c r="E15" s="43"/>
      <c r="F15" s="43"/>
      <c r="G15" s="43"/>
      <c r="H15" s="43"/>
      <c r="I15" s="85">
        <f t="shared" si="1"/>
        <v>0</v>
      </c>
      <c r="J15" s="86"/>
      <c r="K15" s="48">
        <f t="shared" si="0"/>
        <v>0</v>
      </c>
    </row>
    <row r="16" spans="1:11" ht="15.95">
      <c r="B16" s="12"/>
      <c r="C16" s="43"/>
      <c r="D16" s="43"/>
      <c r="E16" s="43"/>
      <c r="F16" s="43"/>
      <c r="G16" s="43"/>
      <c r="H16" s="43"/>
      <c r="I16" s="85">
        <f t="shared" si="1"/>
        <v>0</v>
      </c>
      <c r="J16" s="86"/>
      <c r="K16" s="48">
        <f t="shared" si="0"/>
        <v>0</v>
      </c>
    </row>
    <row r="17" spans="2:11" ht="15.95">
      <c r="B17" s="12"/>
      <c r="C17" s="43"/>
      <c r="D17" s="43"/>
      <c r="E17" s="43"/>
      <c r="F17" s="43"/>
      <c r="G17" s="43"/>
      <c r="H17" s="43"/>
      <c r="I17" s="85">
        <f t="shared" si="1"/>
        <v>0</v>
      </c>
      <c r="J17" s="86"/>
      <c r="K17" s="48">
        <f t="shared" si="0"/>
        <v>0</v>
      </c>
    </row>
    <row r="18" spans="2:11" ht="15.95">
      <c r="B18" s="12"/>
      <c r="C18" s="43"/>
      <c r="D18" s="43"/>
      <c r="E18" s="43"/>
      <c r="F18" s="43"/>
      <c r="G18" s="43"/>
      <c r="H18" s="43"/>
      <c r="I18" s="85">
        <f t="shared" si="1"/>
        <v>0</v>
      </c>
      <c r="J18" s="86"/>
      <c r="K18" s="48">
        <f t="shared" si="0"/>
        <v>0</v>
      </c>
    </row>
    <row r="19" spans="2:11" ht="15.95">
      <c r="B19" s="12"/>
      <c r="C19" s="43"/>
      <c r="D19" s="43"/>
      <c r="E19" s="43"/>
      <c r="F19" s="43"/>
      <c r="G19" s="43"/>
      <c r="H19" s="43"/>
      <c r="I19" s="85">
        <f t="shared" si="1"/>
        <v>0</v>
      </c>
      <c r="J19" s="86"/>
      <c r="K19" s="48">
        <f t="shared" si="0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5">
        <f t="shared" si="1"/>
        <v>0</v>
      </c>
      <c r="J20" s="86"/>
      <c r="K20" s="48">
        <f t="shared" si="0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5">
        <f t="shared" si="1"/>
        <v>0</v>
      </c>
      <c r="J21" s="86"/>
      <c r="K21" s="48">
        <f t="shared" ref="K21:K26" si="2">IF(J21="yes",I21,0)</f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5">
        <f t="shared" si="1"/>
        <v>0</v>
      </c>
      <c r="J22" s="86"/>
      <c r="K22" s="48">
        <f t="shared" si="2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5">
        <f t="shared" si="1"/>
        <v>0</v>
      </c>
      <c r="J23" s="86"/>
      <c r="K23" s="48">
        <f t="shared" si="2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5">
        <f t="shared" si="1"/>
        <v>0</v>
      </c>
      <c r="J24" s="86"/>
      <c r="K24" s="48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5">
        <f t="shared" si="1"/>
        <v>0</v>
      </c>
      <c r="J25" s="86"/>
      <c r="K25" s="48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5">
        <f t="shared" si="1"/>
        <v>0</v>
      </c>
      <c r="J26" s="86"/>
      <c r="K26" s="48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5">
        <f t="shared" si="1"/>
        <v>0</v>
      </c>
      <c r="J27" s="86"/>
      <c r="K27" s="48">
        <f t="shared" si="0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5">
        <f t="shared" si="1"/>
        <v>0</v>
      </c>
      <c r="J28" s="86"/>
      <c r="K28" s="48">
        <f t="shared" si="0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5">
        <f t="shared" si="1"/>
        <v>0</v>
      </c>
      <c r="J29" s="86"/>
      <c r="K29" s="48">
        <f t="shared" si="0"/>
        <v>0</v>
      </c>
    </row>
    <row r="30" spans="2:11" ht="15.95" customHeight="1">
      <c r="B30" s="109" t="s">
        <v>175</v>
      </c>
      <c r="C30" s="109"/>
      <c r="D30" s="109"/>
      <c r="E30" s="109"/>
      <c r="F30" s="109"/>
      <c r="G30" s="109"/>
      <c r="H30" s="109"/>
      <c r="I30" s="109"/>
      <c r="J30" s="109"/>
      <c r="K30" s="52">
        <f>SUM(K5:K29)</f>
        <v>0</v>
      </c>
    </row>
    <row r="34" spans="3:8">
      <c r="C34" s="53"/>
      <c r="D34" s="53"/>
      <c r="E34" s="53"/>
      <c r="F34" s="53"/>
      <c r="G34" s="53"/>
      <c r="H34" s="53"/>
    </row>
  </sheetData>
  <sheetProtection algorithmName="SHA-512" hashValue="4M6ghnmhBYyknpnDYMVXsfntvdNwUgcMPzHpGoV2R5LYOcgCJtDBsj7dVdqbxjN/rgg4Q2+1ByttSyaR6NOu8A==" saltValue="2IRuk1N/XP2z/ZgljHbsmA==" spinCount="100000" sheet="1" objects="1" scenarios="1"/>
  <mergeCells count="1">
    <mergeCell ref="B30:J30"/>
  </mergeCells>
  <hyperlinks>
    <hyperlink ref="K2" location="CALCULATOR!A1" display="Back to home page" xr:uid="{1AD6B661-76A1-4CAC-8BC0-4CFDA707568D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3D2294A-8B79-44D4-A8C5-901E2D87D845}">
          <x14:formula1>
            <xm:f>'PARAMETERS (LOCKED)'!$A$38:$A$39</xm:f>
          </x14:formula1>
          <xm:sqref>J8:J29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3584E-AE01-49CF-82C4-81097CE63ADE}">
  <sheetPr codeName="Sheet12"/>
  <dimension ref="A1:K34"/>
  <sheetViews>
    <sheetView showGridLines="0" zoomScaleNormal="100" workbookViewId="0"/>
  </sheetViews>
  <sheetFormatPr defaultRowHeight="14.45"/>
  <cols>
    <col min="2" max="2" width="56.5703125" customWidth="1"/>
    <col min="3" max="8" width="15.5703125" customWidth="1"/>
    <col min="9" max="9" width="24" style="8" customWidth="1"/>
    <col min="10" max="11" width="24" customWidth="1"/>
    <col min="12" max="12" width="19.5703125" customWidth="1"/>
  </cols>
  <sheetData>
    <row r="1" spans="1:11">
      <c r="A1" s="5" t="s">
        <v>95</v>
      </c>
    </row>
    <row r="2" spans="1:11">
      <c r="A2" s="5" t="str">
        <f>CALCULATOR!C28</f>
        <v>Credit rating agency</v>
      </c>
      <c r="K2" s="44" t="s">
        <v>96</v>
      </c>
    </row>
    <row r="4" spans="1:11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83" t="s">
        <v>155</v>
      </c>
      <c r="J4" s="3" t="s">
        <v>156</v>
      </c>
      <c r="K4" s="3" t="s">
        <v>157</v>
      </c>
    </row>
    <row r="5" spans="1:11" ht="15.95">
      <c r="B5" s="46" t="s">
        <v>188</v>
      </c>
      <c r="C5" s="43"/>
      <c r="D5" s="43"/>
      <c r="E5" s="43"/>
      <c r="F5" s="43"/>
      <c r="G5" s="43"/>
      <c r="H5" s="43"/>
      <c r="I5" s="85">
        <f>SUM(C5:H5)</f>
        <v>0</v>
      </c>
      <c r="J5" s="70" t="s">
        <v>94</v>
      </c>
      <c r="K5" s="48">
        <f>IF(J5="yes",I5,0)</f>
        <v>0</v>
      </c>
    </row>
    <row r="6" spans="1:11" ht="15.95">
      <c r="B6" s="46" t="s">
        <v>189</v>
      </c>
      <c r="C6" s="43"/>
      <c r="D6" s="43"/>
      <c r="E6" s="43"/>
      <c r="F6" s="43"/>
      <c r="G6" s="43"/>
      <c r="H6" s="43"/>
      <c r="I6" s="85">
        <f t="shared" ref="I6:I29" si="0">SUM(C6:H6)</f>
        <v>0</v>
      </c>
      <c r="J6" s="70" t="s">
        <v>94</v>
      </c>
      <c r="K6" s="48">
        <f>IF(J6="yes",I6,0)</f>
        <v>0</v>
      </c>
    </row>
    <row r="7" spans="1:11" ht="15.95">
      <c r="B7" s="46" t="s">
        <v>190</v>
      </c>
      <c r="C7" s="43"/>
      <c r="D7" s="43"/>
      <c r="E7" s="43"/>
      <c r="F7" s="43"/>
      <c r="G7" s="43"/>
      <c r="H7" s="43"/>
      <c r="I7" s="85">
        <f t="shared" si="0"/>
        <v>0</v>
      </c>
      <c r="J7" s="70" t="s">
        <v>94</v>
      </c>
      <c r="K7" s="48">
        <f t="shared" ref="K7:K29" si="1">IF(J7="yes",I7,0)</f>
        <v>0</v>
      </c>
    </row>
    <row r="8" spans="1:11" ht="15.95">
      <c r="B8" s="46" t="s">
        <v>191</v>
      </c>
      <c r="C8" s="43"/>
      <c r="D8" s="43"/>
      <c r="E8" s="43"/>
      <c r="F8" s="43"/>
      <c r="G8" s="43"/>
      <c r="H8" s="43"/>
      <c r="I8" s="85">
        <f t="shared" si="0"/>
        <v>0</v>
      </c>
      <c r="J8" s="70" t="s">
        <v>94</v>
      </c>
      <c r="K8" s="48">
        <f t="shared" si="1"/>
        <v>0</v>
      </c>
    </row>
    <row r="9" spans="1:11" ht="15.95">
      <c r="B9" s="50" t="s">
        <v>172</v>
      </c>
      <c r="C9" s="51"/>
      <c r="D9" s="51"/>
      <c r="E9" s="51"/>
      <c r="F9" s="51"/>
      <c r="G9" s="51"/>
      <c r="H9" s="51"/>
      <c r="I9" s="84"/>
      <c r="J9" s="51"/>
      <c r="K9" s="51"/>
    </row>
    <row r="10" spans="1:11" ht="15.95">
      <c r="B10" s="11" t="s">
        <v>173</v>
      </c>
      <c r="C10" s="43"/>
      <c r="D10" s="43"/>
      <c r="E10" s="43"/>
      <c r="F10" s="43"/>
      <c r="G10" s="43"/>
      <c r="H10" s="43"/>
      <c r="I10" s="85">
        <f t="shared" si="0"/>
        <v>0</v>
      </c>
      <c r="J10" s="86"/>
      <c r="K10" s="48">
        <f t="shared" si="1"/>
        <v>0</v>
      </c>
    </row>
    <row r="11" spans="1:11" ht="15.95">
      <c r="B11" s="11" t="s">
        <v>174</v>
      </c>
      <c r="C11" s="43"/>
      <c r="D11" s="43"/>
      <c r="E11" s="43"/>
      <c r="F11" s="43"/>
      <c r="G11" s="43"/>
      <c r="H11" s="43"/>
      <c r="I11" s="85">
        <f t="shared" si="0"/>
        <v>0</v>
      </c>
      <c r="J11" s="86"/>
      <c r="K11" s="48">
        <f t="shared" si="1"/>
        <v>0</v>
      </c>
    </row>
    <row r="12" spans="1:11" ht="15.95">
      <c r="B12" s="12"/>
      <c r="C12" s="43"/>
      <c r="D12" s="43"/>
      <c r="E12" s="43"/>
      <c r="F12" s="43"/>
      <c r="G12" s="43"/>
      <c r="H12" s="43"/>
      <c r="I12" s="85">
        <f t="shared" si="0"/>
        <v>0</v>
      </c>
      <c r="J12" s="86"/>
      <c r="K12" s="48">
        <f t="shared" si="1"/>
        <v>0</v>
      </c>
    </row>
    <row r="13" spans="1:11" ht="15.95">
      <c r="B13" s="12"/>
      <c r="C13" s="43"/>
      <c r="D13" s="43"/>
      <c r="E13" s="43"/>
      <c r="F13" s="43"/>
      <c r="G13" s="43"/>
      <c r="H13" s="43"/>
      <c r="I13" s="85">
        <f t="shared" si="0"/>
        <v>0</v>
      </c>
      <c r="J13" s="86"/>
      <c r="K13" s="48">
        <f t="shared" si="1"/>
        <v>0</v>
      </c>
    </row>
    <row r="14" spans="1:11" ht="15.95">
      <c r="B14" s="12"/>
      <c r="C14" s="43"/>
      <c r="D14" s="43"/>
      <c r="E14" s="43"/>
      <c r="F14" s="43"/>
      <c r="G14" s="43"/>
      <c r="H14" s="43"/>
      <c r="I14" s="85">
        <f t="shared" si="0"/>
        <v>0</v>
      </c>
      <c r="J14" s="86"/>
      <c r="K14" s="48">
        <f t="shared" si="1"/>
        <v>0</v>
      </c>
    </row>
    <row r="15" spans="1:11" ht="15.95">
      <c r="B15" s="12"/>
      <c r="C15" s="43"/>
      <c r="D15" s="43"/>
      <c r="E15" s="43"/>
      <c r="F15" s="43"/>
      <c r="G15" s="43"/>
      <c r="H15" s="43"/>
      <c r="I15" s="85">
        <f t="shared" si="0"/>
        <v>0</v>
      </c>
      <c r="J15" s="86"/>
      <c r="K15" s="48">
        <f t="shared" si="1"/>
        <v>0</v>
      </c>
    </row>
    <row r="16" spans="1:11" ht="15.95">
      <c r="B16" s="12"/>
      <c r="C16" s="43"/>
      <c r="D16" s="43"/>
      <c r="E16" s="43"/>
      <c r="F16" s="43"/>
      <c r="G16" s="43"/>
      <c r="H16" s="43"/>
      <c r="I16" s="85">
        <f t="shared" si="0"/>
        <v>0</v>
      </c>
      <c r="J16" s="86"/>
      <c r="K16" s="48">
        <f t="shared" si="1"/>
        <v>0</v>
      </c>
    </row>
    <row r="17" spans="2:11" ht="15.95">
      <c r="B17" s="12"/>
      <c r="C17" s="43"/>
      <c r="D17" s="43"/>
      <c r="E17" s="43"/>
      <c r="F17" s="43"/>
      <c r="G17" s="43"/>
      <c r="H17" s="43"/>
      <c r="I17" s="85">
        <f t="shared" si="0"/>
        <v>0</v>
      </c>
      <c r="J17" s="86"/>
      <c r="K17" s="48">
        <f t="shared" si="1"/>
        <v>0</v>
      </c>
    </row>
    <row r="18" spans="2:11" ht="15.95">
      <c r="B18" s="12"/>
      <c r="C18" s="43"/>
      <c r="D18" s="43"/>
      <c r="E18" s="43"/>
      <c r="F18" s="43"/>
      <c r="G18" s="43"/>
      <c r="H18" s="43"/>
      <c r="I18" s="85">
        <f t="shared" si="0"/>
        <v>0</v>
      </c>
      <c r="J18" s="86"/>
      <c r="K18" s="48">
        <f t="shared" si="1"/>
        <v>0</v>
      </c>
    </row>
    <row r="19" spans="2:11" ht="15.95">
      <c r="B19" s="12"/>
      <c r="C19" s="43"/>
      <c r="D19" s="43"/>
      <c r="E19" s="43"/>
      <c r="F19" s="43"/>
      <c r="G19" s="43"/>
      <c r="H19" s="43"/>
      <c r="I19" s="85">
        <f t="shared" si="0"/>
        <v>0</v>
      </c>
      <c r="J19" s="86"/>
      <c r="K19" s="48">
        <f t="shared" si="1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5">
        <f t="shared" si="0"/>
        <v>0</v>
      </c>
      <c r="J20" s="86"/>
      <c r="K20" s="48">
        <f t="shared" si="1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5">
        <f t="shared" si="0"/>
        <v>0</v>
      </c>
      <c r="J21" s="86"/>
      <c r="K21" s="48">
        <f t="shared" si="1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5">
        <f t="shared" si="0"/>
        <v>0</v>
      </c>
      <c r="J22" s="86"/>
      <c r="K22" s="48">
        <f>IF(J22="yes",I22,0)</f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5">
        <f t="shared" si="0"/>
        <v>0</v>
      </c>
      <c r="J23" s="86"/>
      <c r="K23" s="48">
        <f>IF(J23="yes",I23,0)</f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5">
        <f t="shared" si="0"/>
        <v>0</v>
      </c>
      <c r="J24" s="86"/>
      <c r="K24" s="48">
        <f>IF(J24="yes",I24,0)</f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5">
        <f t="shared" si="0"/>
        <v>0</v>
      </c>
      <c r="J25" s="86"/>
      <c r="K25" s="48">
        <f>IF(J25="yes",I25,0)</f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5">
        <f t="shared" si="0"/>
        <v>0</v>
      </c>
      <c r="J26" s="86"/>
      <c r="K26" s="48">
        <f t="shared" si="1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5">
        <f t="shared" si="0"/>
        <v>0</v>
      </c>
      <c r="J27" s="86"/>
      <c r="K27" s="48">
        <f t="shared" si="1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5">
        <f t="shared" si="0"/>
        <v>0</v>
      </c>
      <c r="J28" s="86"/>
      <c r="K28" s="48">
        <f t="shared" si="1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5">
        <f t="shared" si="0"/>
        <v>0</v>
      </c>
      <c r="J29" s="86"/>
      <c r="K29" s="48">
        <f t="shared" si="1"/>
        <v>0</v>
      </c>
    </row>
    <row r="30" spans="2:11" ht="15.95" customHeight="1">
      <c r="B30" s="109" t="s">
        <v>175</v>
      </c>
      <c r="C30" s="109"/>
      <c r="D30" s="109"/>
      <c r="E30" s="109"/>
      <c r="F30" s="109"/>
      <c r="G30" s="109"/>
      <c r="H30" s="109"/>
      <c r="I30" s="109"/>
      <c r="J30" s="109"/>
      <c r="K30" s="52">
        <f>SUM(K5:K29)</f>
        <v>0</v>
      </c>
    </row>
    <row r="34" spans="3:8">
      <c r="C34" s="53"/>
      <c r="D34" s="53"/>
      <c r="E34" s="53"/>
      <c r="F34" s="53"/>
      <c r="G34" s="53"/>
      <c r="H34" s="53"/>
    </row>
  </sheetData>
  <sheetProtection algorithmName="SHA-512" hashValue="OAdVH1HV+33Wjj+9T+gBxK+/ucfsHVxyANRgWIRhlRM+rnT32RyVPPCI5l1ohgK+5HTYGR6tj8wIn5143igotw==" saltValue="mWdG5+pt0VjSn6Oq4w+vyg==" spinCount="100000" sheet="1" objects="1" scenarios="1"/>
  <mergeCells count="1">
    <mergeCell ref="B30:J30"/>
  </mergeCells>
  <hyperlinks>
    <hyperlink ref="K2" location="CALCULATOR!A1" display="Back to home page" xr:uid="{63B8E15C-84BF-4895-A6AB-658931182E21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69FBC94A-EDA4-44C1-8100-AB966DF09607}">
          <x14:formula1>
            <xm:f>'PARAMETERS (LOCKED)'!$A$38:$A$39</xm:f>
          </x14:formula1>
          <xm:sqref>J10:J29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38034-74EC-4D45-99CB-B6BBE258AE76}">
  <sheetPr codeName="Sheet13"/>
  <dimension ref="A1:K33"/>
  <sheetViews>
    <sheetView showGridLines="0" zoomScaleNormal="100" workbookViewId="0"/>
  </sheetViews>
  <sheetFormatPr defaultRowHeight="14.45"/>
  <cols>
    <col min="2" max="2" width="56.5703125" customWidth="1"/>
    <col min="3" max="8" width="15.5703125" customWidth="1"/>
    <col min="9" max="11" width="24" customWidth="1"/>
    <col min="12" max="12" width="19.5703125" customWidth="1"/>
  </cols>
  <sheetData>
    <row r="1" spans="1:11">
      <c r="A1" s="5" t="s">
        <v>95</v>
      </c>
    </row>
    <row r="2" spans="1:11">
      <c r="A2" s="5" t="str">
        <f>CALCULATOR!C35</f>
        <v>Recognised market operator (other than a recognised market operator registered as a digital asset exchange operator)</v>
      </c>
      <c r="K2" s="7" t="s">
        <v>96</v>
      </c>
    </row>
    <row r="4" spans="1:11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83" t="s">
        <v>155</v>
      </c>
      <c r="J4" s="3" t="s">
        <v>156</v>
      </c>
      <c r="K4" s="3" t="s">
        <v>157</v>
      </c>
    </row>
    <row r="5" spans="1:11" ht="15.95">
      <c r="B5" s="99" t="s">
        <v>192</v>
      </c>
      <c r="C5" s="94"/>
      <c r="D5" s="94"/>
      <c r="E5" s="94"/>
      <c r="F5" s="94"/>
      <c r="G5" s="94"/>
      <c r="H5" s="94"/>
      <c r="I5" s="85">
        <f>SUM(C5:H5)</f>
        <v>0</v>
      </c>
      <c r="J5" s="70" t="s">
        <v>94</v>
      </c>
      <c r="K5" s="1">
        <f>IF(J5="yes",I5,0)</f>
        <v>0</v>
      </c>
    </row>
    <row r="6" spans="1:11" ht="15.95">
      <c r="B6" s="46" t="s">
        <v>193</v>
      </c>
      <c r="C6" s="94"/>
      <c r="D6" s="94"/>
      <c r="E6" s="94"/>
      <c r="F6" s="94"/>
      <c r="G6" s="94"/>
      <c r="H6" s="94"/>
      <c r="I6" s="85">
        <f t="shared" ref="I6:I32" si="0">SUM(C6:H6)</f>
        <v>0</v>
      </c>
      <c r="J6" s="70" t="s">
        <v>94</v>
      </c>
      <c r="K6" s="1">
        <f t="shared" ref="K6:K32" si="1">IF(J6="yes",I6,0)</f>
        <v>0</v>
      </c>
    </row>
    <row r="7" spans="1:11" ht="15.95">
      <c r="B7" s="46" t="s">
        <v>194</v>
      </c>
      <c r="C7" s="94"/>
      <c r="D7" s="94"/>
      <c r="E7" s="94"/>
      <c r="F7" s="94"/>
      <c r="G7" s="94"/>
      <c r="H7" s="94"/>
      <c r="I7" s="85">
        <f t="shared" si="0"/>
        <v>0</v>
      </c>
      <c r="J7" s="70" t="s">
        <v>94</v>
      </c>
      <c r="K7" s="1">
        <f t="shared" si="1"/>
        <v>0</v>
      </c>
    </row>
    <row r="8" spans="1:11" ht="15.95">
      <c r="B8" s="46" t="s">
        <v>195</v>
      </c>
      <c r="C8" s="94"/>
      <c r="D8" s="94"/>
      <c r="E8" s="94"/>
      <c r="F8" s="94"/>
      <c r="G8" s="94"/>
      <c r="H8" s="94"/>
      <c r="I8" s="85">
        <f t="shared" si="0"/>
        <v>0</v>
      </c>
      <c r="J8" s="70" t="s">
        <v>94</v>
      </c>
      <c r="K8" s="1">
        <f t="shared" si="1"/>
        <v>0</v>
      </c>
    </row>
    <row r="9" spans="1:11" ht="15.95">
      <c r="B9" s="46" t="s">
        <v>196</v>
      </c>
      <c r="C9" s="94"/>
      <c r="D9" s="94"/>
      <c r="E9" s="94"/>
      <c r="F9" s="94"/>
      <c r="G9" s="94"/>
      <c r="H9" s="94"/>
      <c r="I9" s="85">
        <f t="shared" si="0"/>
        <v>0</v>
      </c>
      <c r="J9" s="70" t="s">
        <v>94</v>
      </c>
      <c r="K9" s="1">
        <f t="shared" si="1"/>
        <v>0</v>
      </c>
    </row>
    <row r="10" spans="1:11" ht="15.95">
      <c r="B10" s="46" t="s">
        <v>197</v>
      </c>
      <c r="C10" s="94"/>
      <c r="D10" s="94"/>
      <c r="E10" s="94"/>
      <c r="F10" s="94"/>
      <c r="G10" s="94"/>
      <c r="H10" s="94"/>
      <c r="I10" s="85">
        <f t="shared" si="0"/>
        <v>0</v>
      </c>
      <c r="J10" s="70" t="s">
        <v>94</v>
      </c>
      <c r="K10" s="1">
        <f t="shared" si="1"/>
        <v>0</v>
      </c>
    </row>
    <row r="11" spans="1:11" ht="44.1">
      <c r="B11" s="100" t="s">
        <v>198</v>
      </c>
      <c r="C11" s="94"/>
      <c r="D11" s="94"/>
      <c r="E11" s="94"/>
      <c r="F11" s="94"/>
      <c r="G11" s="94"/>
      <c r="H11" s="94"/>
      <c r="I11" s="85">
        <f t="shared" si="0"/>
        <v>0</v>
      </c>
      <c r="J11" s="70" t="s">
        <v>94</v>
      </c>
      <c r="K11" s="1">
        <f t="shared" si="1"/>
        <v>0</v>
      </c>
    </row>
    <row r="12" spans="1:11" ht="15.95">
      <c r="B12" s="50" t="s">
        <v>172</v>
      </c>
      <c r="C12" s="51"/>
      <c r="D12" s="51"/>
      <c r="E12" s="51"/>
      <c r="F12" s="51"/>
      <c r="G12" s="51"/>
      <c r="H12" s="51"/>
      <c r="I12" s="51"/>
      <c r="J12" s="51"/>
      <c r="K12" s="51"/>
    </row>
    <row r="13" spans="1:11" ht="15.95">
      <c r="B13" s="11" t="s">
        <v>173</v>
      </c>
      <c r="C13" s="43"/>
      <c r="D13" s="43"/>
      <c r="E13" s="43"/>
      <c r="F13" s="43"/>
      <c r="G13" s="43"/>
      <c r="H13" s="43"/>
      <c r="I13" s="85">
        <f>SUM(C13:H13)</f>
        <v>0</v>
      </c>
      <c r="J13" s="95"/>
      <c r="K13" s="1">
        <f t="shared" si="1"/>
        <v>0</v>
      </c>
    </row>
    <row r="14" spans="1:11" ht="15.95">
      <c r="B14" s="11" t="s">
        <v>174</v>
      </c>
      <c r="C14" s="43"/>
      <c r="D14" s="43"/>
      <c r="E14" s="43"/>
      <c r="F14" s="43"/>
      <c r="G14" s="43"/>
      <c r="H14" s="43"/>
      <c r="I14" s="85">
        <f t="shared" si="0"/>
        <v>0</v>
      </c>
      <c r="J14" s="95"/>
      <c r="K14" s="1">
        <f t="shared" si="1"/>
        <v>0</v>
      </c>
    </row>
    <row r="15" spans="1:11" ht="15.95">
      <c r="B15" s="12"/>
      <c r="C15" s="43"/>
      <c r="D15" s="43"/>
      <c r="E15" s="43"/>
      <c r="F15" s="43"/>
      <c r="G15" s="43"/>
      <c r="H15" s="43"/>
      <c r="I15" s="85">
        <f t="shared" si="0"/>
        <v>0</v>
      </c>
      <c r="J15" s="95"/>
      <c r="K15" s="1">
        <f t="shared" si="1"/>
        <v>0</v>
      </c>
    </row>
    <row r="16" spans="1:11" ht="15.95">
      <c r="B16" s="12"/>
      <c r="C16" s="43"/>
      <c r="D16" s="43"/>
      <c r="E16" s="43"/>
      <c r="F16" s="43"/>
      <c r="G16" s="43"/>
      <c r="H16" s="43"/>
      <c r="I16" s="85">
        <f t="shared" si="0"/>
        <v>0</v>
      </c>
      <c r="J16" s="95"/>
      <c r="K16" s="1">
        <f t="shared" si="1"/>
        <v>0</v>
      </c>
    </row>
    <row r="17" spans="2:11" ht="15.95">
      <c r="B17" s="12"/>
      <c r="C17" s="43"/>
      <c r="D17" s="43"/>
      <c r="E17" s="43"/>
      <c r="F17" s="43"/>
      <c r="G17" s="43"/>
      <c r="H17" s="43"/>
      <c r="I17" s="85">
        <f t="shared" si="0"/>
        <v>0</v>
      </c>
      <c r="J17" s="95"/>
      <c r="K17" s="1">
        <f t="shared" si="1"/>
        <v>0</v>
      </c>
    </row>
    <row r="18" spans="2:11" ht="15.95">
      <c r="B18" s="12"/>
      <c r="C18" s="43"/>
      <c r="D18" s="43"/>
      <c r="E18" s="43"/>
      <c r="F18" s="43"/>
      <c r="G18" s="43"/>
      <c r="H18" s="43"/>
      <c r="I18" s="85">
        <f t="shared" si="0"/>
        <v>0</v>
      </c>
      <c r="J18" s="95"/>
      <c r="K18" s="1">
        <f t="shared" si="1"/>
        <v>0</v>
      </c>
    </row>
    <row r="19" spans="2:11" ht="15.95">
      <c r="B19" s="12"/>
      <c r="C19" s="43"/>
      <c r="D19" s="43"/>
      <c r="E19" s="43"/>
      <c r="F19" s="43"/>
      <c r="G19" s="43"/>
      <c r="H19" s="43"/>
      <c r="I19" s="85">
        <f t="shared" si="0"/>
        <v>0</v>
      </c>
      <c r="J19" s="95"/>
      <c r="K19" s="1">
        <f t="shared" si="1"/>
        <v>0</v>
      </c>
    </row>
    <row r="20" spans="2:11" ht="15.95">
      <c r="B20" s="12"/>
      <c r="C20" s="43"/>
      <c r="D20" s="43"/>
      <c r="E20" s="43"/>
      <c r="F20" s="43"/>
      <c r="G20" s="43"/>
      <c r="H20" s="43"/>
      <c r="I20" s="85">
        <f t="shared" si="0"/>
        <v>0</v>
      </c>
      <c r="J20" s="95"/>
      <c r="K20" s="1">
        <f t="shared" si="1"/>
        <v>0</v>
      </c>
    </row>
    <row r="21" spans="2:11" ht="15.95">
      <c r="B21" s="12"/>
      <c r="C21" s="43"/>
      <c r="D21" s="43"/>
      <c r="E21" s="43"/>
      <c r="F21" s="43"/>
      <c r="G21" s="43"/>
      <c r="H21" s="43"/>
      <c r="I21" s="85">
        <f t="shared" si="0"/>
        <v>0</v>
      </c>
      <c r="J21" s="95"/>
      <c r="K21" s="1">
        <f t="shared" si="1"/>
        <v>0</v>
      </c>
    </row>
    <row r="22" spans="2:11" ht="15.95">
      <c r="B22" s="12"/>
      <c r="C22" s="43"/>
      <c r="D22" s="43"/>
      <c r="E22" s="43"/>
      <c r="F22" s="43"/>
      <c r="G22" s="43"/>
      <c r="H22" s="43"/>
      <c r="I22" s="85">
        <f t="shared" si="0"/>
        <v>0</v>
      </c>
      <c r="J22" s="95"/>
      <c r="K22" s="1">
        <f t="shared" si="1"/>
        <v>0</v>
      </c>
    </row>
    <row r="23" spans="2:11" ht="15.95">
      <c r="B23" s="12"/>
      <c r="C23" s="43"/>
      <c r="D23" s="43"/>
      <c r="E23" s="43"/>
      <c r="F23" s="43"/>
      <c r="G23" s="43"/>
      <c r="H23" s="43"/>
      <c r="I23" s="85">
        <f t="shared" si="0"/>
        <v>0</v>
      </c>
      <c r="J23" s="95"/>
      <c r="K23" s="1">
        <f t="shared" si="1"/>
        <v>0</v>
      </c>
    </row>
    <row r="24" spans="2:11" ht="15.95">
      <c r="B24" s="12"/>
      <c r="C24" s="43"/>
      <c r="D24" s="43"/>
      <c r="E24" s="43"/>
      <c r="F24" s="43"/>
      <c r="G24" s="43"/>
      <c r="H24" s="43"/>
      <c r="I24" s="85">
        <f t="shared" si="0"/>
        <v>0</v>
      </c>
      <c r="J24" s="95"/>
      <c r="K24" s="1">
        <f t="shared" si="1"/>
        <v>0</v>
      </c>
    </row>
    <row r="25" spans="2:11" ht="15.95">
      <c r="B25" s="12"/>
      <c r="C25" s="43"/>
      <c r="D25" s="43"/>
      <c r="E25" s="43"/>
      <c r="F25" s="43"/>
      <c r="G25" s="43"/>
      <c r="H25" s="43"/>
      <c r="I25" s="85">
        <f t="shared" si="0"/>
        <v>0</v>
      </c>
      <c r="J25" s="95"/>
      <c r="K25" s="1">
        <f t="shared" si="1"/>
        <v>0</v>
      </c>
    </row>
    <row r="26" spans="2:11" ht="15.95">
      <c r="B26" s="12"/>
      <c r="C26" s="43"/>
      <c r="D26" s="43"/>
      <c r="E26" s="43"/>
      <c r="F26" s="43"/>
      <c r="G26" s="43"/>
      <c r="H26" s="43"/>
      <c r="I26" s="85">
        <f t="shared" si="0"/>
        <v>0</v>
      </c>
      <c r="J26" s="95"/>
      <c r="K26" s="1">
        <f t="shared" si="1"/>
        <v>0</v>
      </c>
    </row>
    <row r="27" spans="2:11" ht="15.95">
      <c r="B27" s="12"/>
      <c r="C27" s="43"/>
      <c r="D27" s="43"/>
      <c r="E27" s="43"/>
      <c r="F27" s="43"/>
      <c r="G27" s="43"/>
      <c r="H27" s="43"/>
      <c r="I27" s="85">
        <f t="shared" si="0"/>
        <v>0</v>
      </c>
      <c r="J27" s="95"/>
      <c r="K27" s="1">
        <f t="shared" si="1"/>
        <v>0</v>
      </c>
    </row>
    <row r="28" spans="2:11" ht="15.95">
      <c r="B28" s="12"/>
      <c r="C28" s="43"/>
      <c r="D28" s="43"/>
      <c r="E28" s="43"/>
      <c r="F28" s="43"/>
      <c r="G28" s="43"/>
      <c r="H28" s="43"/>
      <c r="I28" s="85">
        <f t="shared" si="0"/>
        <v>0</v>
      </c>
      <c r="J28" s="95"/>
      <c r="K28" s="1">
        <f t="shared" si="1"/>
        <v>0</v>
      </c>
    </row>
    <row r="29" spans="2:11" ht="15.95">
      <c r="B29" s="12"/>
      <c r="C29" s="43"/>
      <c r="D29" s="43"/>
      <c r="E29" s="43"/>
      <c r="F29" s="43"/>
      <c r="G29" s="43"/>
      <c r="H29" s="43"/>
      <c r="I29" s="85">
        <f t="shared" si="0"/>
        <v>0</v>
      </c>
      <c r="J29" s="95"/>
      <c r="K29" s="1">
        <f t="shared" si="1"/>
        <v>0</v>
      </c>
    </row>
    <row r="30" spans="2:11" ht="15.95">
      <c r="B30" s="12"/>
      <c r="C30" s="43"/>
      <c r="D30" s="43"/>
      <c r="E30" s="43"/>
      <c r="F30" s="43"/>
      <c r="G30" s="43"/>
      <c r="H30" s="43"/>
      <c r="I30" s="85">
        <f t="shared" si="0"/>
        <v>0</v>
      </c>
      <c r="J30" s="95"/>
      <c r="K30" s="1">
        <f t="shared" si="1"/>
        <v>0</v>
      </c>
    </row>
    <row r="31" spans="2:11" ht="15.95">
      <c r="B31" s="12"/>
      <c r="C31" s="43"/>
      <c r="D31" s="43"/>
      <c r="E31" s="43"/>
      <c r="F31" s="43"/>
      <c r="G31" s="43"/>
      <c r="H31" s="43"/>
      <c r="I31" s="85">
        <f t="shared" si="0"/>
        <v>0</v>
      </c>
      <c r="J31" s="95"/>
      <c r="K31" s="1">
        <f t="shared" si="1"/>
        <v>0</v>
      </c>
    </row>
    <row r="32" spans="2:11" ht="15.95">
      <c r="B32" s="12"/>
      <c r="C32" s="43"/>
      <c r="D32" s="43"/>
      <c r="E32" s="43"/>
      <c r="F32" s="43"/>
      <c r="G32" s="43"/>
      <c r="H32" s="43"/>
      <c r="I32" s="85">
        <f t="shared" si="0"/>
        <v>0</v>
      </c>
      <c r="J32" s="95"/>
      <c r="K32" s="1">
        <f t="shared" si="1"/>
        <v>0</v>
      </c>
    </row>
    <row r="33" spans="2:11" ht="15.95" customHeight="1">
      <c r="B33" s="109" t="s">
        <v>175</v>
      </c>
      <c r="C33" s="109"/>
      <c r="D33" s="109"/>
      <c r="E33" s="109"/>
      <c r="F33" s="109"/>
      <c r="G33" s="109"/>
      <c r="H33" s="109"/>
      <c r="I33" s="109"/>
      <c r="J33" s="109"/>
      <c r="K33" s="96">
        <f>SUM(K5:K32)</f>
        <v>0</v>
      </c>
    </row>
  </sheetData>
  <sheetProtection algorithmName="SHA-512" hashValue="nbVWIIysZNrV+zWmiuNZ80QVP9Un/kMQ7NS2RC8r8qaYQYgEJDCh2TZ7VnUP7WhadbnqrumbMJqoued0bY/Bew==" saltValue="tbjnPh9GDXFIzHeXwn/sJQ==" spinCount="100000" sheet="1" objects="1" scenarios="1"/>
  <mergeCells count="1">
    <mergeCell ref="B33:J33"/>
  </mergeCells>
  <hyperlinks>
    <hyperlink ref="K2" location="CALCULATOR!A1" display="Back to home page" xr:uid="{B9A0FD29-B57F-4C2B-BB90-41E95A18694C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8BB81-DB66-45B7-9CF4-EE2A2B3A707D}">
  <sheetPr codeName="Sheet14"/>
  <dimension ref="A1:K31"/>
  <sheetViews>
    <sheetView showGridLines="0" zoomScaleNormal="100" workbookViewId="0"/>
  </sheetViews>
  <sheetFormatPr defaultRowHeight="14.45"/>
  <cols>
    <col min="2" max="2" width="56.5703125" customWidth="1"/>
    <col min="3" max="8" width="15.5703125" customWidth="1"/>
    <col min="9" max="11" width="24" customWidth="1"/>
    <col min="12" max="12" width="19.5703125" customWidth="1"/>
  </cols>
  <sheetData>
    <row r="1" spans="1:11">
      <c r="A1" s="5" t="s">
        <v>95</v>
      </c>
    </row>
    <row r="2" spans="1:11">
      <c r="A2" s="5" t="str">
        <f>CALCULATOR!C36</f>
        <v>Digital asset exchange (solely owned or controlled by individual or one or more corporation not regulated by the SC or a body that is a member of IOSCO)</v>
      </c>
      <c r="K2" s="7" t="s">
        <v>96</v>
      </c>
    </row>
    <row r="4" spans="1:11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83" t="s">
        <v>155</v>
      </c>
      <c r="J4" s="3" t="s">
        <v>156</v>
      </c>
      <c r="K4" s="3" t="s">
        <v>157</v>
      </c>
    </row>
    <row r="5" spans="1:11" ht="15.95">
      <c r="B5" s="46" t="s">
        <v>199</v>
      </c>
      <c r="C5" s="94"/>
      <c r="D5" s="94"/>
      <c r="E5" s="94"/>
      <c r="F5" s="94"/>
      <c r="G5" s="94"/>
      <c r="H5" s="94"/>
      <c r="I5" s="1">
        <f>SUM(C5:H5)</f>
        <v>0</v>
      </c>
      <c r="J5" s="70" t="s">
        <v>94</v>
      </c>
      <c r="K5" s="1">
        <f>IF(J5="yes",I5,0)</f>
        <v>0</v>
      </c>
    </row>
    <row r="6" spans="1:11" ht="44.1">
      <c r="B6" s="100" t="s">
        <v>198</v>
      </c>
      <c r="C6" s="94"/>
      <c r="D6" s="94"/>
      <c r="E6" s="94"/>
      <c r="F6" s="94"/>
      <c r="G6" s="94"/>
      <c r="H6" s="94"/>
      <c r="I6" s="1">
        <f t="shared" ref="I6:I30" si="0">SUM(C6:H6)</f>
        <v>0</v>
      </c>
      <c r="J6" s="70" t="s">
        <v>94</v>
      </c>
      <c r="K6" s="1">
        <f t="shared" ref="K6:K30" si="1">IF(J6="yes",I6,0)</f>
        <v>0</v>
      </c>
    </row>
    <row r="7" spans="1:11" ht="15.95">
      <c r="B7" s="46" t="s">
        <v>200</v>
      </c>
      <c r="C7" s="94"/>
      <c r="D7" s="94"/>
      <c r="E7" s="94"/>
      <c r="F7" s="94"/>
      <c r="G7" s="94"/>
      <c r="H7" s="94"/>
      <c r="I7" s="1">
        <f t="shared" si="0"/>
        <v>0</v>
      </c>
      <c r="J7" s="70" t="s">
        <v>94</v>
      </c>
      <c r="K7" s="1">
        <f t="shared" si="1"/>
        <v>0</v>
      </c>
    </row>
    <row r="8" spans="1:11" ht="15.95">
      <c r="B8" s="93" t="s">
        <v>201</v>
      </c>
      <c r="C8" s="94"/>
      <c r="D8" s="94"/>
      <c r="E8" s="94"/>
      <c r="F8" s="94"/>
      <c r="G8" s="94"/>
      <c r="H8" s="94"/>
      <c r="I8" s="1">
        <f t="shared" si="0"/>
        <v>0</v>
      </c>
      <c r="J8" s="70" t="s">
        <v>94</v>
      </c>
      <c r="K8" s="1">
        <f t="shared" si="1"/>
        <v>0</v>
      </c>
    </row>
    <row r="9" spans="1:11" ht="15.95">
      <c r="B9" s="93" t="s">
        <v>202</v>
      </c>
      <c r="C9" s="94"/>
      <c r="D9" s="94"/>
      <c r="E9" s="94"/>
      <c r="F9" s="94"/>
      <c r="G9" s="94"/>
      <c r="H9" s="94"/>
      <c r="I9" s="1">
        <f t="shared" si="0"/>
        <v>0</v>
      </c>
      <c r="J9" s="70" t="s">
        <v>94</v>
      </c>
      <c r="K9" s="1">
        <f t="shared" si="1"/>
        <v>0</v>
      </c>
    </row>
    <row r="10" spans="1:11" ht="15.95">
      <c r="B10" s="50" t="s">
        <v>172</v>
      </c>
      <c r="C10" s="51"/>
      <c r="D10" s="51"/>
      <c r="E10" s="51"/>
      <c r="F10" s="51"/>
      <c r="G10" s="51"/>
      <c r="H10" s="51"/>
      <c r="I10" s="51"/>
      <c r="J10" s="51"/>
      <c r="K10" s="51"/>
    </row>
    <row r="11" spans="1:11" ht="15.95">
      <c r="B11" s="11" t="s">
        <v>173</v>
      </c>
      <c r="C11" s="94"/>
      <c r="D11" s="94"/>
      <c r="E11" s="94"/>
      <c r="F11" s="94"/>
      <c r="G11" s="94"/>
      <c r="H11" s="94"/>
      <c r="I11" s="1">
        <f t="shared" si="0"/>
        <v>0</v>
      </c>
      <c r="J11" s="95"/>
      <c r="K11" s="1">
        <f t="shared" si="1"/>
        <v>0</v>
      </c>
    </row>
    <row r="12" spans="1:11" ht="15.95">
      <c r="B12" s="11" t="s">
        <v>174</v>
      </c>
      <c r="C12" s="43"/>
      <c r="D12" s="43"/>
      <c r="E12" s="43"/>
      <c r="F12" s="43"/>
      <c r="G12" s="43"/>
      <c r="H12" s="43"/>
      <c r="I12" s="1">
        <f t="shared" si="0"/>
        <v>0</v>
      </c>
      <c r="J12" s="95"/>
      <c r="K12" s="1">
        <f t="shared" si="1"/>
        <v>0</v>
      </c>
    </row>
    <row r="13" spans="1:11" ht="15.95">
      <c r="B13" s="12"/>
      <c r="C13" s="43"/>
      <c r="D13" s="43"/>
      <c r="E13" s="43"/>
      <c r="F13" s="43"/>
      <c r="G13" s="43"/>
      <c r="H13" s="43"/>
      <c r="I13" s="1">
        <f t="shared" si="0"/>
        <v>0</v>
      </c>
      <c r="J13" s="95"/>
      <c r="K13" s="1">
        <f t="shared" si="1"/>
        <v>0</v>
      </c>
    </row>
    <row r="14" spans="1:11" ht="15.95">
      <c r="B14" s="12"/>
      <c r="C14" s="43"/>
      <c r="D14" s="43"/>
      <c r="E14" s="43"/>
      <c r="F14" s="43"/>
      <c r="G14" s="43"/>
      <c r="H14" s="43"/>
      <c r="I14" s="1">
        <f t="shared" si="0"/>
        <v>0</v>
      </c>
      <c r="J14" s="95"/>
      <c r="K14" s="1">
        <f t="shared" si="1"/>
        <v>0</v>
      </c>
    </row>
    <row r="15" spans="1:11" ht="15.95">
      <c r="B15" s="12"/>
      <c r="C15" s="43"/>
      <c r="D15" s="43"/>
      <c r="E15" s="43"/>
      <c r="F15" s="43"/>
      <c r="G15" s="43"/>
      <c r="H15" s="43"/>
      <c r="I15" s="1">
        <f t="shared" si="0"/>
        <v>0</v>
      </c>
      <c r="J15" s="95"/>
      <c r="K15" s="1">
        <f t="shared" si="1"/>
        <v>0</v>
      </c>
    </row>
    <row r="16" spans="1:11" ht="15.95">
      <c r="B16" s="12"/>
      <c r="C16" s="43"/>
      <c r="D16" s="43"/>
      <c r="E16" s="43"/>
      <c r="F16" s="43"/>
      <c r="G16" s="43"/>
      <c r="H16" s="43"/>
      <c r="I16" s="1">
        <f t="shared" si="0"/>
        <v>0</v>
      </c>
      <c r="J16" s="95"/>
      <c r="K16" s="1">
        <f t="shared" si="1"/>
        <v>0</v>
      </c>
    </row>
    <row r="17" spans="2:11" ht="15.95">
      <c r="B17" s="12"/>
      <c r="C17" s="43"/>
      <c r="D17" s="43"/>
      <c r="E17" s="43"/>
      <c r="F17" s="43"/>
      <c r="G17" s="43"/>
      <c r="H17" s="43"/>
      <c r="I17" s="1">
        <f t="shared" si="0"/>
        <v>0</v>
      </c>
      <c r="J17" s="95"/>
      <c r="K17" s="1">
        <f t="shared" si="1"/>
        <v>0</v>
      </c>
    </row>
    <row r="18" spans="2:11" ht="15.95">
      <c r="B18" s="12"/>
      <c r="C18" s="43"/>
      <c r="D18" s="43"/>
      <c r="E18" s="43"/>
      <c r="F18" s="43"/>
      <c r="G18" s="43"/>
      <c r="H18" s="43"/>
      <c r="I18" s="1">
        <f t="shared" si="0"/>
        <v>0</v>
      </c>
      <c r="J18" s="95"/>
      <c r="K18" s="1">
        <f t="shared" si="1"/>
        <v>0</v>
      </c>
    </row>
    <row r="19" spans="2:11" ht="15.95">
      <c r="B19" s="12"/>
      <c r="C19" s="43"/>
      <c r="D19" s="43"/>
      <c r="E19" s="43"/>
      <c r="F19" s="43"/>
      <c r="G19" s="43"/>
      <c r="H19" s="43"/>
      <c r="I19" s="1">
        <f t="shared" si="0"/>
        <v>0</v>
      </c>
      <c r="J19" s="95"/>
      <c r="K19" s="1">
        <f t="shared" si="1"/>
        <v>0</v>
      </c>
    </row>
    <row r="20" spans="2:11" ht="15.95">
      <c r="B20" s="12"/>
      <c r="C20" s="43"/>
      <c r="D20" s="43"/>
      <c r="E20" s="43"/>
      <c r="F20" s="43"/>
      <c r="G20" s="43"/>
      <c r="H20" s="43"/>
      <c r="I20" s="1">
        <f t="shared" si="0"/>
        <v>0</v>
      </c>
      <c r="J20" s="95"/>
      <c r="K20" s="1">
        <f t="shared" si="1"/>
        <v>0</v>
      </c>
    </row>
    <row r="21" spans="2:11" ht="15.95">
      <c r="B21" s="12"/>
      <c r="C21" s="43"/>
      <c r="D21" s="43"/>
      <c r="E21" s="43"/>
      <c r="F21" s="43"/>
      <c r="G21" s="43"/>
      <c r="H21" s="43"/>
      <c r="I21" s="1">
        <f t="shared" si="0"/>
        <v>0</v>
      </c>
      <c r="J21" s="95"/>
      <c r="K21" s="1">
        <f t="shared" si="1"/>
        <v>0</v>
      </c>
    </row>
    <row r="22" spans="2:11" ht="15.95">
      <c r="B22" s="12"/>
      <c r="C22" s="43"/>
      <c r="D22" s="43"/>
      <c r="E22" s="43"/>
      <c r="F22" s="43"/>
      <c r="G22" s="43"/>
      <c r="H22" s="43"/>
      <c r="I22" s="1">
        <f t="shared" si="0"/>
        <v>0</v>
      </c>
      <c r="J22" s="95"/>
      <c r="K22" s="1">
        <f t="shared" si="1"/>
        <v>0</v>
      </c>
    </row>
    <row r="23" spans="2:11" ht="15.95">
      <c r="B23" s="12"/>
      <c r="C23" s="43"/>
      <c r="D23" s="43"/>
      <c r="E23" s="43"/>
      <c r="F23" s="43"/>
      <c r="G23" s="43"/>
      <c r="H23" s="43"/>
      <c r="I23" s="1">
        <f t="shared" si="0"/>
        <v>0</v>
      </c>
      <c r="J23" s="95"/>
      <c r="K23" s="1">
        <f t="shared" si="1"/>
        <v>0</v>
      </c>
    </row>
    <row r="24" spans="2:11" ht="15.95">
      <c r="B24" s="12"/>
      <c r="C24" s="43"/>
      <c r="D24" s="43"/>
      <c r="E24" s="43"/>
      <c r="F24" s="43"/>
      <c r="G24" s="43"/>
      <c r="H24" s="43"/>
      <c r="I24" s="1">
        <f t="shared" si="0"/>
        <v>0</v>
      </c>
      <c r="J24" s="95"/>
      <c r="K24" s="1">
        <f t="shared" si="1"/>
        <v>0</v>
      </c>
    </row>
    <row r="25" spans="2:11" ht="15.95">
      <c r="B25" s="12"/>
      <c r="C25" s="43"/>
      <c r="D25" s="43"/>
      <c r="E25" s="43"/>
      <c r="F25" s="43"/>
      <c r="G25" s="43"/>
      <c r="H25" s="43"/>
      <c r="I25" s="1">
        <f t="shared" si="0"/>
        <v>0</v>
      </c>
      <c r="J25" s="95"/>
      <c r="K25" s="1">
        <f t="shared" si="1"/>
        <v>0</v>
      </c>
    </row>
    <row r="26" spans="2:11" ht="15.95">
      <c r="B26" s="12"/>
      <c r="C26" s="43"/>
      <c r="D26" s="43"/>
      <c r="E26" s="43"/>
      <c r="F26" s="43"/>
      <c r="G26" s="43"/>
      <c r="H26" s="43"/>
      <c r="I26" s="1">
        <f t="shared" si="0"/>
        <v>0</v>
      </c>
      <c r="J26" s="95"/>
      <c r="K26" s="1">
        <f t="shared" si="1"/>
        <v>0</v>
      </c>
    </row>
    <row r="27" spans="2:11" ht="15.95">
      <c r="B27" s="12"/>
      <c r="C27" s="43"/>
      <c r="D27" s="43"/>
      <c r="E27" s="43"/>
      <c r="F27" s="43"/>
      <c r="G27" s="43"/>
      <c r="H27" s="43"/>
      <c r="I27" s="1">
        <f t="shared" si="0"/>
        <v>0</v>
      </c>
      <c r="J27" s="95"/>
      <c r="K27" s="1">
        <f t="shared" si="1"/>
        <v>0</v>
      </c>
    </row>
    <row r="28" spans="2:11" ht="15.95">
      <c r="B28" s="12"/>
      <c r="C28" s="43"/>
      <c r="D28" s="43"/>
      <c r="E28" s="43"/>
      <c r="F28" s="43"/>
      <c r="G28" s="43"/>
      <c r="H28" s="43"/>
      <c r="I28" s="1">
        <f t="shared" si="0"/>
        <v>0</v>
      </c>
      <c r="J28" s="95"/>
      <c r="K28" s="1">
        <f t="shared" si="1"/>
        <v>0</v>
      </c>
    </row>
    <row r="29" spans="2:11" ht="15.95">
      <c r="B29" s="12"/>
      <c r="C29" s="43"/>
      <c r="D29" s="43"/>
      <c r="E29" s="43"/>
      <c r="F29" s="43"/>
      <c r="G29" s="43"/>
      <c r="H29" s="43"/>
      <c r="I29" s="1">
        <f t="shared" si="0"/>
        <v>0</v>
      </c>
      <c r="J29" s="95"/>
      <c r="K29" s="1">
        <f t="shared" si="1"/>
        <v>0</v>
      </c>
    </row>
    <row r="30" spans="2:11" ht="15.95">
      <c r="B30" s="12"/>
      <c r="C30" s="43"/>
      <c r="D30" s="43"/>
      <c r="E30" s="43"/>
      <c r="F30" s="43"/>
      <c r="G30" s="43"/>
      <c r="H30" s="43"/>
      <c r="I30" s="1">
        <f t="shared" si="0"/>
        <v>0</v>
      </c>
      <c r="J30" s="95"/>
      <c r="K30" s="1">
        <f t="shared" si="1"/>
        <v>0</v>
      </c>
    </row>
    <row r="31" spans="2:11" ht="15.95" customHeight="1">
      <c r="B31" s="109" t="s">
        <v>175</v>
      </c>
      <c r="C31" s="109"/>
      <c r="D31" s="109"/>
      <c r="E31" s="109"/>
      <c r="F31" s="109"/>
      <c r="G31" s="109"/>
      <c r="H31" s="109"/>
      <c r="I31" s="109"/>
      <c r="J31" s="109"/>
      <c r="K31" s="96">
        <f>SUM(K5:K30)</f>
        <v>0</v>
      </c>
    </row>
  </sheetData>
  <sheetProtection algorithmName="SHA-512" hashValue="zXRVJWIQsjIXbJFQAkY5hHFAGvxiYk3DPyKBR0k6f17r+bb+d/iy6LuMIwNW9Lvg0rSo28csVL6GdqKvSHBS9A==" saltValue="d3qECGnXr5sNyfoFwuPAIw==" spinCount="100000" sheet="1" objects="1" scenarios="1"/>
  <mergeCells count="1">
    <mergeCell ref="B31:J31"/>
  </mergeCells>
  <hyperlinks>
    <hyperlink ref="K2" location="CALCULATOR!A1" display="Back to home page" xr:uid="{D5517139-443B-4C17-A442-756F1A441157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82F5D-68FF-4AC7-BEC7-41A53E1BE0E3}">
  <sheetPr codeName="Sheet15"/>
  <dimension ref="A1:K31"/>
  <sheetViews>
    <sheetView tabSelected="1" workbookViewId="0">
      <selection activeCell="H4" sqref="H4"/>
    </sheetView>
  </sheetViews>
  <sheetFormatPr defaultRowHeight="14.45"/>
  <cols>
    <col min="2" max="2" width="56.5703125" customWidth="1"/>
    <col min="3" max="8" width="15.5703125" customWidth="1"/>
    <col min="9" max="11" width="24" customWidth="1"/>
    <col min="12" max="12" width="19.5703125" customWidth="1"/>
  </cols>
  <sheetData>
    <row r="1" spans="1:11">
      <c r="A1" s="5" t="s">
        <v>95</v>
      </c>
    </row>
    <row r="2" spans="1:11">
      <c r="A2" s="5" t="str">
        <f>CALCULATOR!C37</f>
        <v>Digital asset exchange (owned or controlled by one or more corporation regulated by the SC or a body that is a member of IOSCO)</v>
      </c>
      <c r="K2" s="7" t="s">
        <v>96</v>
      </c>
    </row>
    <row r="4" spans="1:11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83" t="s">
        <v>155</v>
      </c>
      <c r="J4" s="3" t="s">
        <v>156</v>
      </c>
      <c r="K4" s="3" t="s">
        <v>157</v>
      </c>
    </row>
    <row r="5" spans="1:11" ht="15.95">
      <c r="B5" s="46" t="s">
        <v>199</v>
      </c>
      <c r="C5" s="94"/>
      <c r="D5" s="94"/>
      <c r="E5" s="94"/>
      <c r="F5" s="94"/>
      <c r="G5" s="94"/>
      <c r="H5" s="94"/>
      <c r="I5" s="1">
        <f>SUM(C5:H5)</f>
        <v>0</v>
      </c>
      <c r="J5" s="70" t="s">
        <v>94</v>
      </c>
      <c r="K5" s="1">
        <f>IF(J5="yes",I5,0)</f>
        <v>0</v>
      </c>
    </row>
    <row r="6" spans="1:11" ht="44.1">
      <c r="B6" s="100" t="s">
        <v>198</v>
      </c>
      <c r="C6" s="94"/>
      <c r="D6" s="94"/>
      <c r="E6" s="94"/>
      <c r="F6" s="94"/>
      <c r="G6" s="94"/>
      <c r="H6" s="94"/>
      <c r="I6" s="1">
        <f t="shared" ref="I6:I30" si="0">SUM(C6:H6)</f>
        <v>0</v>
      </c>
      <c r="J6" s="70" t="s">
        <v>94</v>
      </c>
      <c r="K6" s="1">
        <f t="shared" ref="K6:K30" si="1">IF(J6="yes",I6,0)</f>
        <v>0</v>
      </c>
    </row>
    <row r="7" spans="1:11" ht="15.95">
      <c r="B7" s="46" t="s">
        <v>200</v>
      </c>
      <c r="C7" s="94"/>
      <c r="D7" s="94"/>
      <c r="E7" s="94"/>
      <c r="F7" s="94"/>
      <c r="G7" s="94"/>
      <c r="H7" s="94"/>
      <c r="I7" s="1">
        <f t="shared" si="0"/>
        <v>0</v>
      </c>
      <c r="J7" s="70" t="s">
        <v>94</v>
      </c>
      <c r="K7" s="1">
        <f t="shared" si="1"/>
        <v>0</v>
      </c>
    </row>
    <row r="8" spans="1:11" ht="15.95">
      <c r="B8" s="93" t="s">
        <v>201</v>
      </c>
      <c r="C8" s="94"/>
      <c r="D8" s="94"/>
      <c r="E8" s="94"/>
      <c r="F8" s="94"/>
      <c r="G8" s="94"/>
      <c r="H8" s="94"/>
      <c r="I8" s="1">
        <f t="shared" si="0"/>
        <v>0</v>
      </c>
      <c r="J8" s="70" t="s">
        <v>94</v>
      </c>
      <c r="K8" s="1">
        <f t="shared" si="1"/>
        <v>0</v>
      </c>
    </row>
    <row r="9" spans="1:11" ht="15.95">
      <c r="B9" s="93" t="s">
        <v>202</v>
      </c>
      <c r="C9" s="94"/>
      <c r="D9" s="94"/>
      <c r="E9" s="94"/>
      <c r="F9" s="94"/>
      <c r="G9" s="94"/>
      <c r="H9" s="94"/>
      <c r="I9" s="1">
        <f t="shared" si="0"/>
        <v>0</v>
      </c>
      <c r="J9" s="70" t="s">
        <v>94</v>
      </c>
      <c r="K9" s="1">
        <f t="shared" si="1"/>
        <v>0</v>
      </c>
    </row>
    <row r="10" spans="1:11" ht="15.95">
      <c r="B10" s="50" t="s">
        <v>172</v>
      </c>
      <c r="C10" s="51"/>
      <c r="D10" s="51"/>
      <c r="E10" s="51"/>
      <c r="F10" s="51"/>
      <c r="G10" s="51"/>
      <c r="H10" s="51"/>
      <c r="I10" s="51"/>
      <c r="J10" s="51"/>
      <c r="K10" s="51"/>
    </row>
    <row r="11" spans="1:11" ht="15.95">
      <c r="B11" s="11" t="s">
        <v>173</v>
      </c>
      <c r="C11" s="94"/>
      <c r="D11" s="94"/>
      <c r="E11" s="94"/>
      <c r="F11" s="94"/>
      <c r="G11" s="94"/>
      <c r="H11" s="94"/>
      <c r="I11" s="1">
        <f t="shared" si="0"/>
        <v>0</v>
      </c>
      <c r="J11" s="95"/>
      <c r="K11" s="1">
        <f t="shared" si="1"/>
        <v>0</v>
      </c>
    </row>
    <row r="12" spans="1:11" ht="15.95">
      <c r="B12" s="11" t="s">
        <v>174</v>
      </c>
      <c r="C12" s="43"/>
      <c r="D12" s="43"/>
      <c r="E12" s="43"/>
      <c r="F12" s="43"/>
      <c r="G12" s="43"/>
      <c r="H12" s="43"/>
      <c r="I12" s="1">
        <f t="shared" si="0"/>
        <v>0</v>
      </c>
      <c r="J12" s="95"/>
      <c r="K12" s="1">
        <f t="shared" si="1"/>
        <v>0</v>
      </c>
    </row>
    <row r="13" spans="1:11" ht="15.95">
      <c r="B13" s="12"/>
      <c r="C13" s="43"/>
      <c r="D13" s="43"/>
      <c r="E13" s="43"/>
      <c r="F13" s="43"/>
      <c r="G13" s="43"/>
      <c r="H13" s="43"/>
      <c r="I13" s="1">
        <f t="shared" si="0"/>
        <v>0</v>
      </c>
      <c r="J13" s="95"/>
      <c r="K13" s="1">
        <f t="shared" si="1"/>
        <v>0</v>
      </c>
    </row>
    <row r="14" spans="1:11" ht="15.95">
      <c r="B14" s="12"/>
      <c r="C14" s="43"/>
      <c r="D14" s="43"/>
      <c r="E14" s="43"/>
      <c r="F14" s="43"/>
      <c r="G14" s="43"/>
      <c r="H14" s="43"/>
      <c r="I14" s="1">
        <f t="shared" si="0"/>
        <v>0</v>
      </c>
      <c r="J14" s="95"/>
      <c r="K14" s="1">
        <f t="shared" si="1"/>
        <v>0</v>
      </c>
    </row>
    <row r="15" spans="1:11" ht="15.95">
      <c r="B15" s="12"/>
      <c r="C15" s="43"/>
      <c r="D15" s="43"/>
      <c r="E15" s="43"/>
      <c r="F15" s="43"/>
      <c r="G15" s="43"/>
      <c r="H15" s="43"/>
      <c r="I15" s="1">
        <f t="shared" si="0"/>
        <v>0</v>
      </c>
      <c r="J15" s="95"/>
      <c r="K15" s="1">
        <f t="shared" si="1"/>
        <v>0</v>
      </c>
    </row>
    <row r="16" spans="1:11" ht="15.95">
      <c r="B16" s="12"/>
      <c r="C16" s="43"/>
      <c r="D16" s="43"/>
      <c r="E16" s="43"/>
      <c r="F16" s="43"/>
      <c r="G16" s="43"/>
      <c r="H16" s="43"/>
      <c r="I16" s="1">
        <f t="shared" si="0"/>
        <v>0</v>
      </c>
      <c r="J16" s="95"/>
      <c r="K16" s="1">
        <f t="shared" si="1"/>
        <v>0</v>
      </c>
    </row>
    <row r="17" spans="2:11" ht="15.95">
      <c r="B17" s="12"/>
      <c r="C17" s="43"/>
      <c r="D17" s="43"/>
      <c r="E17" s="43"/>
      <c r="F17" s="43"/>
      <c r="G17" s="43"/>
      <c r="H17" s="43"/>
      <c r="I17" s="1">
        <f t="shared" si="0"/>
        <v>0</v>
      </c>
      <c r="J17" s="95"/>
      <c r="K17" s="1">
        <f t="shared" si="1"/>
        <v>0</v>
      </c>
    </row>
    <row r="18" spans="2:11" ht="15.95">
      <c r="B18" s="12"/>
      <c r="C18" s="43"/>
      <c r="D18" s="43"/>
      <c r="E18" s="43"/>
      <c r="F18" s="43"/>
      <c r="G18" s="43"/>
      <c r="H18" s="43"/>
      <c r="I18" s="1">
        <f t="shared" si="0"/>
        <v>0</v>
      </c>
      <c r="J18" s="95"/>
      <c r="K18" s="1">
        <f t="shared" si="1"/>
        <v>0</v>
      </c>
    </row>
    <row r="19" spans="2:11" ht="15.95">
      <c r="B19" s="12"/>
      <c r="C19" s="43"/>
      <c r="D19" s="43"/>
      <c r="E19" s="43"/>
      <c r="F19" s="43"/>
      <c r="G19" s="43"/>
      <c r="H19" s="43"/>
      <c r="I19" s="1">
        <f t="shared" si="0"/>
        <v>0</v>
      </c>
      <c r="J19" s="95"/>
      <c r="K19" s="1">
        <f t="shared" si="1"/>
        <v>0</v>
      </c>
    </row>
    <row r="20" spans="2:11" ht="15.95">
      <c r="B20" s="12"/>
      <c r="C20" s="43"/>
      <c r="D20" s="43"/>
      <c r="E20" s="43"/>
      <c r="F20" s="43"/>
      <c r="G20" s="43"/>
      <c r="H20" s="43"/>
      <c r="I20" s="1">
        <f t="shared" si="0"/>
        <v>0</v>
      </c>
      <c r="J20" s="95"/>
      <c r="K20" s="1">
        <f t="shared" si="1"/>
        <v>0</v>
      </c>
    </row>
    <row r="21" spans="2:11" ht="15.95">
      <c r="B21" s="12"/>
      <c r="C21" s="43"/>
      <c r="D21" s="43"/>
      <c r="E21" s="43"/>
      <c r="F21" s="43"/>
      <c r="G21" s="43"/>
      <c r="H21" s="43"/>
      <c r="I21" s="1">
        <f t="shared" si="0"/>
        <v>0</v>
      </c>
      <c r="J21" s="95"/>
      <c r="K21" s="1">
        <f t="shared" si="1"/>
        <v>0</v>
      </c>
    </row>
    <row r="22" spans="2:11" ht="15.95">
      <c r="B22" s="12"/>
      <c r="C22" s="43"/>
      <c r="D22" s="43"/>
      <c r="E22" s="43"/>
      <c r="F22" s="43"/>
      <c r="G22" s="43"/>
      <c r="H22" s="43"/>
      <c r="I22" s="1">
        <f t="shared" si="0"/>
        <v>0</v>
      </c>
      <c r="J22" s="95"/>
      <c r="K22" s="1">
        <f t="shared" si="1"/>
        <v>0</v>
      </c>
    </row>
    <row r="23" spans="2:11" ht="15.95">
      <c r="B23" s="12"/>
      <c r="C23" s="43"/>
      <c r="D23" s="43"/>
      <c r="E23" s="43"/>
      <c r="F23" s="43"/>
      <c r="G23" s="43"/>
      <c r="H23" s="43"/>
      <c r="I23" s="1">
        <f t="shared" si="0"/>
        <v>0</v>
      </c>
      <c r="J23" s="95"/>
      <c r="K23" s="1">
        <f t="shared" si="1"/>
        <v>0</v>
      </c>
    </row>
    <row r="24" spans="2:11" ht="15.95">
      <c r="B24" s="12"/>
      <c r="C24" s="43"/>
      <c r="D24" s="43"/>
      <c r="E24" s="43"/>
      <c r="F24" s="43"/>
      <c r="G24" s="43"/>
      <c r="H24" s="43"/>
      <c r="I24" s="1">
        <f t="shared" si="0"/>
        <v>0</v>
      </c>
      <c r="J24" s="95"/>
      <c r="K24" s="1">
        <f t="shared" si="1"/>
        <v>0</v>
      </c>
    </row>
    <row r="25" spans="2:11" ht="15.95">
      <c r="B25" s="12"/>
      <c r="C25" s="43"/>
      <c r="D25" s="43"/>
      <c r="E25" s="43"/>
      <c r="F25" s="43"/>
      <c r="G25" s="43"/>
      <c r="H25" s="43"/>
      <c r="I25" s="1">
        <f t="shared" si="0"/>
        <v>0</v>
      </c>
      <c r="J25" s="95"/>
      <c r="K25" s="1">
        <f t="shared" si="1"/>
        <v>0</v>
      </c>
    </row>
    <row r="26" spans="2:11" ht="15.95">
      <c r="B26" s="12"/>
      <c r="C26" s="43"/>
      <c r="D26" s="43"/>
      <c r="E26" s="43"/>
      <c r="F26" s="43"/>
      <c r="G26" s="43"/>
      <c r="H26" s="43"/>
      <c r="I26" s="1">
        <f t="shared" si="0"/>
        <v>0</v>
      </c>
      <c r="J26" s="95"/>
      <c r="K26" s="1">
        <f t="shared" si="1"/>
        <v>0</v>
      </c>
    </row>
    <row r="27" spans="2:11" ht="15.95">
      <c r="B27" s="12"/>
      <c r="C27" s="43"/>
      <c r="D27" s="43"/>
      <c r="E27" s="43"/>
      <c r="F27" s="43"/>
      <c r="G27" s="43"/>
      <c r="H27" s="43"/>
      <c r="I27" s="1">
        <f t="shared" si="0"/>
        <v>0</v>
      </c>
      <c r="J27" s="95"/>
      <c r="K27" s="1">
        <f t="shared" si="1"/>
        <v>0</v>
      </c>
    </row>
    <row r="28" spans="2:11" ht="15.95">
      <c r="B28" s="12"/>
      <c r="C28" s="43"/>
      <c r="D28" s="43"/>
      <c r="E28" s="43"/>
      <c r="F28" s="43"/>
      <c r="G28" s="43"/>
      <c r="H28" s="43"/>
      <c r="I28" s="1">
        <f t="shared" si="0"/>
        <v>0</v>
      </c>
      <c r="J28" s="95"/>
      <c r="K28" s="1">
        <f t="shared" si="1"/>
        <v>0</v>
      </c>
    </row>
    <row r="29" spans="2:11" ht="15.95">
      <c r="B29" s="12"/>
      <c r="C29" s="43"/>
      <c r="D29" s="43"/>
      <c r="E29" s="43"/>
      <c r="F29" s="43"/>
      <c r="G29" s="43"/>
      <c r="H29" s="43"/>
      <c r="I29" s="1">
        <f t="shared" si="0"/>
        <v>0</v>
      </c>
      <c r="J29" s="95"/>
      <c r="K29" s="1">
        <f t="shared" si="1"/>
        <v>0</v>
      </c>
    </row>
    <row r="30" spans="2:11" ht="15.95">
      <c r="B30" s="12"/>
      <c r="C30" s="43"/>
      <c r="D30" s="43"/>
      <c r="E30" s="43"/>
      <c r="F30" s="43"/>
      <c r="G30" s="43"/>
      <c r="H30" s="43"/>
      <c r="I30" s="1">
        <f t="shared" si="0"/>
        <v>0</v>
      </c>
      <c r="J30" s="95"/>
      <c r="K30" s="1">
        <f t="shared" si="1"/>
        <v>0</v>
      </c>
    </row>
    <row r="31" spans="2:11" ht="15.95" customHeight="1">
      <c r="B31" s="109" t="s">
        <v>175</v>
      </c>
      <c r="C31" s="109"/>
      <c r="D31" s="109"/>
      <c r="E31" s="109"/>
      <c r="F31" s="109"/>
      <c r="G31" s="109"/>
      <c r="H31" s="109"/>
      <c r="I31" s="109"/>
      <c r="J31" s="109"/>
      <c r="K31" s="96">
        <f>SUM(K5:K30)</f>
        <v>0</v>
      </c>
    </row>
  </sheetData>
  <sheetProtection algorithmName="SHA-512" hashValue="khA/i/vy9lUqSc90Hu05X0XSaL2IN9ZJwxq/X2r+mTi2iNEFPc5Tx3Nz+c321NwqUX/NNILny92chWZVYz+dHA==" saltValue="RyISY6cPcnbhsdkJPkvMyw==" spinCount="100000" sheet="1" objects="1" scenarios="1"/>
  <mergeCells count="1">
    <mergeCell ref="B31:J31"/>
  </mergeCells>
  <hyperlinks>
    <hyperlink ref="K2" location="CALCULATOR!A1" display="Back to home page" xr:uid="{A37A9CFB-BC6B-450C-9967-43CDAE7B56C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D9A89-DCF7-4A78-8BB8-644FD257FA89}">
  <sheetPr codeName="Sheet2"/>
  <dimension ref="A1:K46"/>
  <sheetViews>
    <sheetView showGridLines="0" workbookViewId="0">
      <selection activeCell="D9" sqref="D9"/>
    </sheetView>
  </sheetViews>
  <sheetFormatPr defaultColWidth="0" defaultRowHeight="15.95" zeroHeight="1"/>
  <cols>
    <col min="1" max="1" width="6.140625" style="59" customWidth="1"/>
    <col min="2" max="2" width="3" style="59" customWidth="1"/>
    <col min="3" max="3" width="70" style="59" bestFit="1" customWidth="1"/>
    <col min="4" max="4" width="24.140625" style="59" customWidth="1"/>
    <col min="5" max="5" width="12.42578125" style="59" customWidth="1"/>
    <col min="6" max="6" width="44.85546875" style="59" customWidth="1"/>
    <col min="7" max="8" width="17.5703125" style="59" customWidth="1"/>
    <col min="9" max="9" width="20.28515625" style="59" bestFit="1" customWidth="1"/>
    <col min="10" max="10" width="12.140625" style="59" customWidth="1"/>
    <col min="11" max="11" width="0" style="59" hidden="1" customWidth="1"/>
    <col min="12" max="16384" width="8.7109375" style="59" hidden="1"/>
  </cols>
  <sheetData>
    <row r="1" spans="1:9">
      <c r="A1" s="110" t="s">
        <v>27</v>
      </c>
      <c r="B1" s="110"/>
      <c r="C1" s="110"/>
      <c r="D1" s="110"/>
      <c r="E1" s="110"/>
      <c r="F1" s="110"/>
      <c r="G1" s="110"/>
      <c r="H1" s="110"/>
      <c r="I1" s="110"/>
    </row>
    <row r="2" spans="1:9">
      <c r="A2" s="110"/>
      <c r="B2" s="110"/>
      <c r="C2" s="110"/>
      <c r="D2" s="110"/>
      <c r="E2" s="110"/>
      <c r="F2" s="110"/>
      <c r="G2" s="110"/>
      <c r="H2" s="110"/>
      <c r="I2" s="110"/>
    </row>
    <row r="3" spans="1:9">
      <c r="A3" s="110"/>
      <c r="B3" s="110"/>
      <c r="C3" s="110"/>
      <c r="D3" s="110"/>
      <c r="E3" s="110"/>
      <c r="F3" s="110"/>
      <c r="G3" s="110"/>
      <c r="H3" s="110"/>
      <c r="I3" s="110"/>
    </row>
    <row r="4" spans="1:9">
      <c r="A4" s="110"/>
      <c r="B4" s="110"/>
      <c r="C4" s="110"/>
      <c r="D4" s="110"/>
      <c r="E4" s="110"/>
      <c r="F4" s="110"/>
      <c r="G4" s="110"/>
      <c r="H4" s="110"/>
      <c r="I4" s="110"/>
    </row>
    <row r="5" spans="1:9">
      <c r="A5" s="110"/>
      <c r="B5" s="110"/>
      <c r="C5" s="110"/>
      <c r="D5" s="110"/>
      <c r="E5" s="110"/>
      <c r="F5" s="110"/>
      <c r="G5" s="110"/>
      <c r="H5" s="110"/>
      <c r="I5" s="110"/>
    </row>
    <row r="6" spans="1:9">
      <c r="A6"/>
      <c r="B6"/>
      <c r="C6"/>
      <c r="D6"/>
      <c r="E6"/>
      <c r="F6"/>
      <c r="G6"/>
      <c r="H6"/>
      <c r="I6"/>
    </row>
    <row r="7" spans="1:9">
      <c r="A7" s="58"/>
      <c r="B7" s="58"/>
    </row>
    <row r="8" spans="1:9" hidden="1">
      <c r="A8" s="60"/>
      <c r="C8" s="60" t="s">
        <v>28</v>
      </c>
      <c r="D8" s="76"/>
    </row>
    <row r="9" spans="1:9">
      <c r="B9" s="61"/>
      <c r="C9" s="60" t="s">
        <v>29</v>
      </c>
      <c r="D9" s="76"/>
    </row>
    <row r="10" spans="1:9">
      <c r="B10" s="61"/>
      <c r="C10" s="60" t="s">
        <v>30</v>
      </c>
      <c r="D10" s="76"/>
    </row>
    <row r="11" spans="1:9">
      <c r="A11" s="58"/>
      <c r="B11" s="63"/>
      <c r="C11" s="62"/>
    </row>
    <row r="12" spans="1:9"/>
    <row r="46"/>
  </sheetData>
  <sheetProtection algorithmName="SHA-512" hashValue="sjYoGRJT4VgZmlERiw2aRHSP7rW/qCGxox5EZkNFHmAaJqHj/cGtzSaauF8fVbElOYiYDu16EQnipfyZ9i/Uog==" saltValue="TJbhxgI4MtqIZeRfLVtsfw==" spinCount="100000" sheet="1" objects="1" scenarios="1"/>
  <mergeCells count="1">
    <mergeCell ref="A1:I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5BE7-0E86-43F3-AC14-B0F9B7613DD8}">
  <sheetPr codeName="Sheet3">
    <tabColor theme="9"/>
  </sheetPr>
  <dimension ref="A1:M40"/>
  <sheetViews>
    <sheetView showGridLines="0" topLeftCell="C1" zoomScaleNormal="100" workbookViewId="0">
      <selection activeCell="J7" sqref="J7"/>
    </sheetView>
  </sheetViews>
  <sheetFormatPr defaultColWidth="0" defaultRowHeight="14.45"/>
  <cols>
    <col min="1" max="1" width="0.5703125" customWidth="1"/>
    <col min="2" max="2" width="6.140625" style="13" customWidth="1"/>
    <col min="3" max="3" width="73.42578125" customWidth="1"/>
    <col min="4" max="4" width="24.5703125" style="13" customWidth="1"/>
    <col min="5" max="5" width="12.42578125" style="13" customWidth="1"/>
    <col min="6" max="6" width="44.85546875" customWidth="1"/>
    <col min="7" max="8" width="17.5703125" customWidth="1"/>
    <col min="9" max="9" width="14.5703125" customWidth="1"/>
    <col min="10" max="10" width="20.85546875" customWidth="1"/>
    <col min="11" max="11" width="20.85546875" style="101" customWidth="1"/>
    <col min="12" max="12" width="20.85546875" customWidth="1"/>
    <col min="13" max="13" width="6.85546875" customWidth="1"/>
    <col min="14" max="14" width="8.7109375" hidden="1" customWidth="1"/>
    <col min="15" max="16384" width="8.7109375" hidden="1"/>
  </cols>
  <sheetData>
    <row r="1" spans="1:13" ht="14.45" customHeight="1">
      <c r="A1" s="111"/>
      <c r="B1" s="110" t="s">
        <v>31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</row>
    <row r="2" spans="1:13" ht="14.45" customHeight="1">
      <c r="A2" s="111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</row>
    <row r="3" spans="1:13" ht="14.45" customHeight="1">
      <c r="A3" s="111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3" ht="14.45" customHeight="1">
      <c r="A4" s="111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</row>
    <row r="5" spans="1:13" ht="14.45" customHeight="1">
      <c r="A5" s="111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</row>
    <row r="6" spans="1:13" hidden="1">
      <c r="I6" s="14"/>
      <c r="K6"/>
    </row>
    <row r="7" spans="1:13" s="15" customFormat="1" ht="32.450000000000003" customHeight="1">
      <c r="B7" s="16" t="s">
        <v>32</v>
      </c>
      <c r="C7" s="17" t="s">
        <v>33</v>
      </c>
      <c r="D7" s="18" t="s">
        <v>34</v>
      </c>
      <c r="E7" s="16"/>
      <c r="F7" s="16" t="s">
        <v>35</v>
      </c>
      <c r="G7" s="16" t="s">
        <v>36</v>
      </c>
      <c r="H7" s="16" t="s">
        <v>37</v>
      </c>
      <c r="I7" s="18" t="s">
        <v>38</v>
      </c>
      <c r="J7" s="18" t="s">
        <v>39</v>
      </c>
      <c r="K7" s="106" t="s">
        <v>40</v>
      </c>
      <c r="L7" s="106" t="s">
        <v>41</v>
      </c>
    </row>
    <row r="8" spans="1:13" s="15" customFormat="1" ht="15.95" customHeight="1">
      <c r="B8" s="19">
        <v>1</v>
      </c>
      <c r="C8" s="20" t="s">
        <v>42</v>
      </c>
      <c r="D8" s="2"/>
      <c r="E8" s="21" t="s">
        <v>43</v>
      </c>
      <c r="F8" s="20"/>
      <c r="G8" s="22"/>
      <c r="H8" s="23"/>
      <c r="I8" s="22"/>
    </row>
    <row r="9" spans="1:13" ht="15.95">
      <c r="B9" s="24"/>
      <c r="C9" s="25" t="s">
        <v>44</v>
      </c>
      <c r="D9" s="26"/>
      <c r="E9" s="26"/>
      <c r="F9" s="113" t="s">
        <v>45</v>
      </c>
      <c r="G9" s="27" t="str">
        <f>FM!$S$6</f>
        <v/>
      </c>
      <c r="H9" s="28"/>
      <c r="I9" s="29">
        <f>IF(OR(G9="",G9=0),0,IF(G9*VLOOKUP(C9,'PARAMETERS (LOCKED)'!$C:$F,4,0)&lt;VLOOKUP(C9,'PARAMETERS (LOCKED)'!$C:$F,3,0),VLOOKUP(C9,'PARAMETERS (LOCKED)'!$C:$F,3,0),(G9*VLOOKUP(C9,'PARAMETERS (LOCKED)'!$C:$F,4,0))))</f>
        <v>0</v>
      </c>
      <c r="J9" s="71"/>
      <c r="K9" s="29"/>
      <c r="L9" s="29"/>
    </row>
    <row r="10" spans="1:13" ht="15.95">
      <c r="B10" s="24"/>
      <c r="C10" s="25" t="s">
        <v>46</v>
      </c>
      <c r="D10" s="26"/>
      <c r="E10" s="26"/>
      <c r="F10" s="113"/>
      <c r="G10" s="27" t="str">
        <f>FM!$S$7</f>
        <v/>
      </c>
      <c r="H10" s="28"/>
      <c r="I10" s="29">
        <f>IF(OR(G10="",G10=0),0,IF(G10*VLOOKUP(C10,'PARAMETERS (LOCKED)'!$C:$F,4,0)&lt;VLOOKUP(C10,'PARAMETERS (LOCKED)'!$C:$F,3,0),VLOOKUP(C10,'PARAMETERS (LOCKED)'!$C:$F,3,0),(G10*VLOOKUP(C10,'PARAMETERS (LOCKED)'!$C:$F,4,0))))</f>
        <v>0</v>
      </c>
      <c r="J10" s="71"/>
      <c r="K10" s="29"/>
      <c r="L10" s="29"/>
    </row>
    <row r="11" spans="1:13" ht="15.95">
      <c r="B11" s="24"/>
      <c r="C11" s="25" t="s">
        <v>47</v>
      </c>
      <c r="D11" s="26"/>
      <c r="E11" s="26"/>
      <c r="F11" s="113"/>
      <c r="G11" s="27" t="str">
        <f>FM!$S$8</f>
        <v/>
      </c>
      <c r="H11" s="28"/>
      <c r="I11" s="29">
        <f>IF(OR(G11="",G11=0),0,IF(G11*VLOOKUP(C11,'PARAMETERS (LOCKED)'!$C:$F,4,0)&lt;VLOOKUP(C11,'PARAMETERS (LOCKED)'!$C:$F,3,0),VLOOKUP(C11,'PARAMETERS (LOCKED)'!$C:$F,3,0),(G11*VLOOKUP(C11,'PARAMETERS (LOCKED)'!$C:$F,4,0))))</f>
        <v>0</v>
      </c>
      <c r="J11" s="71"/>
      <c r="K11" s="29"/>
      <c r="L11" s="29"/>
    </row>
    <row r="12" spans="1:13" ht="15.95">
      <c r="B12" s="24"/>
      <c r="C12" s="25" t="s">
        <v>48</v>
      </c>
      <c r="D12" s="26"/>
      <c r="E12" s="26"/>
      <c r="F12" s="113"/>
      <c r="G12" s="27" t="str">
        <f>FM!$S$9</f>
        <v/>
      </c>
      <c r="H12" s="28"/>
      <c r="I12" s="29">
        <f>IF(OR(G12="",G12=0),0,IF(G12*VLOOKUP(C12,'PARAMETERS (LOCKED)'!$C:$F,4,0)&lt;VLOOKUP(C12,'PARAMETERS (LOCKED)'!$C:$F,3,0),VLOOKUP(C12,'PARAMETERS (LOCKED)'!$C:$F,3,0),(G12*VLOOKUP(C12,'PARAMETERS (LOCKED)'!$C:$F,4,0))))</f>
        <v>0</v>
      </c>
      <c r="J12" s="71"/>
      <c r="K12" s="29"/>
      <c r="L12" s="29"/>
    </row>
    <row r="13" spans="1:13" ht="15.95">
      <c r="B13" s="24"/>
      <c r="C13" s="25" t="s">
        <v>49</v>
      </c>
      <c r="D13" s="26"/>
      <c r="E13" s="26"/>
      <c r="F13" s="113"/>
      <c r="G13" s="27" t="str">
        <f>FM!$S$10</f>
        <v/>
      </c>
      <c r="H13" s="28"/>
      <c r="I13" s="29">
        <f>IF(OR(G13="",G13=0),0,IF(G13*VLOOKUP(C13,'PARAMETERS (LOCKED)'!$C:$F,4,0)&lt;VLOOKUP(C13,'PARAMETERS (LOCKED)'!$C:$F,3,0),VLOOKUP(C13,'PARAMETERS (LOCKED)'!$C:$F,3,0),(G13*VLOOKUP(C13,'PARAMETERS (LOCKED)'!$C:$F,4,0))))</f>
        <v>0</v>
      </c>
      <c r="J13" s="71"/>
      <c r="K13" s="29"/>
      <c r="L13" s="29"/>
    </row>
    <row r="14" spans="1:13" ht="15.95">
      <c r="B14" s="30"/>
      <c r="C14" s="31" t="s">
        <v>50</v>
      </c>
      <c r="D14" s="32"/>
      <c r="E14" s="32"/>
      <c r="F14" s="113"/>
      <c r="G14" s="27" t="str">
        <f>FM!$S$11</f>
        <v/>
      </c>
      <c r="H14" s="33"/>
      <c r="I14" s="34">
        <f>IF(OR(G14="",G14=0),0,IF(G14*VLOOKUP(C14,'PARAMETERS (LOCKED)'!$C:$F,4,0)&lt;VLOOKUP(C14,'PARAMETERS (LOCKED)'!$C:$F,3,0),VLOOKUP(C14,'PARAMETERS (LOCKED)'!$C:$F,3,0),(G14*VLOOKUP(C14,'PARAMETERS (LOCKED)'!$C:$F,4,0))))</f>
        <v>0</v>
      </c>
      <c r="J14" s="74"/>
      <c r="K14" s="34"/>
      <c r="L14" s="34"/>
    </row>
    <row r="15" spans="1:13" ht="15.95">
      <c r="B15" s="112" t="s">
        <v>51</v>
      </c>
      <c r="C15" s="112"/>
      <c r="D15" s="35"/>
      <c r="E15" s="26"/>
      <c r="F15" s="28"/>
      <c r="G15" s="36"/>
      <c r="H15" s="27">
        <v>20000</v>
      </c>
      <c r="I15" s="73">
        <f>IF(D8="No",0,IF(OR(D8="No",D8=""),0,IF(AND(D8="Yes",SUM($I$9:$I$14)=0),20000,IF(SUM(I9:I14)&lt;20000,20000,SUM(I9:I14)))))</f>
        <v>0</v>
      </c>
      <c r="J15" s="73">
        <f>IF(I15=0,0,IF(I15*0.5&gt;H15,I15*0.5,H15))</f>
        <v>0</v>
      </c>
      <c r="K15" s="102"/>
      <c r="L15" s="73">
        <f>K15-J15</f>
        <v>0</v>
      </c>
      <c r="M15" s="75"/>
    </row>
    <row r="16" spans="1:13" ht="15.95">
      <c r="B16" s="37">
        <v>2</v>
      </c>
      <c r="C16" s="38" t="s">
        <v>52</v>
      </c>
      <c r="D16" s="2"/>
      <c r="E16" s="39" t="s">
        <v>43</v>
      </c>
      <c r="F16" s="40" t="s">
        <v>53</v>
      </c>
      <c r="G16" s="27">
        <f>'REIT Manager'!K30</f>
        <v>0</v>
      </c>
      <c r="H16" s="27">
        <v>20000</v>
      </c>
      <c r="I16" s="71">
        <f>IF(D16="No",0,IF(D16="",0,IF($G$16*VLOOKUP($C$16,'PARAMETERS (LOCKED)'!$A:$F,6,0)&lt;20000,20000,$G$16*VLOOKUP($C$16,'PARAMETERS (LOCKED)'!$A:$F,6,0))))</f>
        <v>0</v>
      </c>
      <c r="J16" s="71">
        <f>IF(I16=0,0,IF(I16*0.5&gt;H16,I16*0.5,H16))</f>
        <v>0</v>
      </c>
      <c r="K16" s="103"/>
      <c r="L16" s="71">
        <f t="shared" ref="L16:L37" si="0">K16-J16</f>
        <v>0</v>
      </c>
      <c r="M16" s="75"/>
    </row>
    <row r="17" spans="2:13" ht="15.95">
      <c r="B17" s="24">
        <v>3</v>
      </c>
      <c r="C17" s="38" t="s">
        <v>54</v>
      </c>
      <c r="D17" s="2"/>
      <c r="E17" s="39" t="s">
        <v>43</v>
      </c>
      <c r="F17" s="40" t="s">
        <v>53</v>
      </c>
      <c r="G17" s="27">
        <f>'Business Trust'!K30</f>
        <v>0</v>
      </c>
      <c r="H17" s="27">
        <v>20000</v>
      </c>
      <c r="I17" s="71">
        <f>IF(D17="No",0,IF(D17="",0,IF($G$17*VLOOKUP($C$17,'PARAMETERS (LOCKED)'!$A:$F,6,0)&lt;20000,20000,$G$17*VLOOKUP(C17,'PARAMETERS (LOCKED)'!$A:$F,6,0))))</f>
        <v>0</v>
      </c>
      <c r="J17" s="71">
        <f>IF(I17=0,0,IF(I17*0.5&gt;H17,I17*0.5,H17))</f>
        <v>0</v>
      </c>
      <c r="K17" s="103"/>
      <c r="L17" s="71">
        <f t="shared" si="0"/>
        <v>0</v>
      </c>
      <c r="M17" s="75"/>
    </row>
    <row r="18" spans="2:13" ht="15.95">
      <c r="B18" s="37">
        <v>4</v>
      </c>
      <c r="C18" s="41" t="s">
        <v>55</v>
      </c>
      <c r="D18" s="2"/>
      <c r="E18" s="39" t="s">
        <v>43</v>
      </c>
      <c r="F18" s="40" t="s">
        <v>53</v>
      </c>
      <c r="G18" s="27">
        <f>DS!K32</f>
        <v>0</v>
      </c>
      <c r="H18" s="27">
        <v>20000</v>
      </c>
      <c r="I18" s="72">
        <f>IF(D18="No",0,IF(AND(D18="Yes",G18=0),20000,IF(OR(G18="",G18=0),0,IF(G18*VLOOKUP(C18,'PARAMETERS (LOCKED)'!$A:$F,6,0)&lt;VLOOKUP(C18,'PARAMETERS (LOCKED)'!$A:$F,5,0),VLOOKUP(C18,'PARAMETERS (LOCKED)'!$A:$F,5,0),(G18*VLOOKUP(C18,'PARAMETERS (LOCKED)'!$A:$F,6,0))))))</f>
        <v>0</v>
      </c>
      <c r="J18" s="71">
        <f>IF(I18=0,0,IF(I18*0.5&gt;H18,I18*0.5,H18))</f>
        <v>0</v>
      </c>
      <c r="K18" s="103"/>
      <c r="L18" s="71">
        <f t="shared" si="0"/>
        <v>0</v>
      </c>
      <c r="M18" s="75"/>
    </row>
    <row r="19" spans="2:13" ht="15.95">
      <c r="B19" s="24">
        <v>5</v>
      </c>
      <c r="C19" s="38" t="s">
        <v>56</v>
      </c>
      <c r="D19" s="2"/>
      <c r="E19" s="28"/>
      <c r="F19" s="42" t="s">
        <v>57</v>
      </c>
      <c r="G19" s="28"/>
      <c r="H19" s="28"/>
      <c r="I19" s="71">
        <f>IF(D19="No",0,IF(SUM(I15,I25)&gt;0,0,IF(D19="Yes",VLOOKUP(C19,'PARAMETERS (LOCKED)'!$A:$E,4,0),0)))</f>
        <v>0</v>
      </c>
      <c r="J19" s="71">
        <f>I19</f>
        <v>0</v>
      </c>
      <c r="K19" s="103"/>
      <c r="L19" s="71">
        <f t="shared" si="0"/>
        <v>0</v>
      </c>
    </row>
    <row r="20" spans="2:13" ht="15.95">
      <c r="B20" s="24">
        <v>6</v>
      </c>
      <c r="C20" s="38" t="s">
        <v>58</v>
      </c>
      <c r="D20" s="2"/>
      <c r="E20" s="39" t="s">
        <v>43</v>
      </c>
      <c r="F20" s="40" t="s">
        <v>53</v>
      </c>
      <c r="G20" s="27">
        <f>DD!K30</f>
        <v>0</v>
      </c>
      <c r="H20" s="27">
        <v>20000</v>
      </c>
      <c r="I20" s="71">
        <f>IF(D20="No",0,IF(AND(D20="Yes",G20=0),20000,IF(OR(G20="",G20=0),0,IF(G20*VLOOKUP(C20,'PARAMETERS (LOCKED)'!$A:$F,6,0)&lt;VLOOKUP(C20,'PARAMETERS (LOCKED)'!$A:$F,5,0),VLOOKUP(C20,'PARAMETERS (LOCKED)'!$A:$F,5,0),(G20*VLOOKUP(C20,'PARAMETERS (LOCKED)'!$A:$F,6,0))))))</f>
        <v>0</v>
      </c>
      <c r="J20" s="71">
        <f>IF(I20=0,0,IF(I20*0.5&gt;H20,I20*0.5,H20))</f>
        <v>0</v>
      </c>
      <c r="K20" s="103"/>
      <c r="L20" s="71">
        <f t="shared" si="0"/>
        <v>0</v>
      </c>
      <c r="M20" s="75"/>
    </row>
    <row r="21" spans="2:13" ht="15.95">
      <c r="B21" s="37">
        <v>7</v>
      </c>
      <c r="C21" s="38" t="s">
        <v>59</v>
      </c>
      <c r="D21" s="2"/>
      <c r="E21" s="28"/>
      <c r="F21" s="42" t="s">
        <v>57</v>
      </c>
      <c r="G21" s="28"/>
      <c r="H21" s="28"/>
      <c r="I21" s="71">
        <f>IF(D21="No",0,IF(D20="Yes",0,IF(D21="Yes",VLOOKUP(C21,'PARAMETERS (LOCKED)'!$A:$E,4,0),0)))</f>
        <v>0</v>
      </c>
      <c r="J21" s="71">
        <f>I21</f>
        <v>0</v>
      </c>
      <c r="K21" s="103"/>
      <c r="L21" s="71">
        <f t="shared" si="0"/>
        <v>0</v>
      </c>
    </row>
    <row r="22" spans="2:13" ht="15.95">
      <c r="B22" s="24">
        <v>8</v>
      </c>
      <c r="C22" s="38" t="s">
        <v>60</v>
      </c>
      <c r="D22" s="2"/>
      <c r="E22" s="28"/>
      <c r="F22" s="42" t="s">
        <v>57</v>
      </c>
      <c r="G22" s="28"/>
      <c r="H22" s="28"/>
      <c r="I22" s="71">
        <f>IF(D22="No",0,IF(OR(D20="Yes",D18="Yes"),0,IF(D22="Yes",VLOOKUP(C22,'PARAMETERS (LOCKED)'!$A:$E,4,0),0)))</f>
        <v>0</v>
      </c>
      <c r="J22" s="71">
        <f>I22</f>
        <v>0</v>
      </c>
      <c r="K22" s="103"/>
      <c r="L22" s="71">
        <f t="shared" si="0"/>
        <v>0</v>
      </c>
    </row>
    <row r="23" spans="2:13" ht="15.95">
      <c r="B23" s="37">
        <v>9</v>
      </c>
      <c r="C23" s="38" t="s">
        <v>61</v>
      </c>
      <c r="D23" s="2"/>
      <c r="E23" s="39" t="s">
        <v>43</v>
      </c>
      <c r="F23" s="40" t="s">
        <v>53</v>
      </c>
      <c r="G23" s="27">
        <f>CF!K30</f>
        <v>0</v>
      </c>
      <c r="H23" s="27">
        <v>20000</v>
      </c>
      <c r="I23" s="71">
        <f>IF(D23="No",0,IF(AND(D23="Yes",G23=0),20000,IF(OR(G23="",G23=0),0,IF(G23*VLOOKUP(C23,'PARAMETERS (LOCKED)'!$A:$F,6,0)&lt;VLOOKUP(C23,'PARAMETERS (LOCKED)'!$A:$F,5,0),VLOOKUP(C23,'PARAMETERS (LOCKED)'!$A:$F,5,0),(G23*VLOOKUP(C23,'PARAMETERS (LOCKED)'!$A:$F,6,0))))))</f>
        <v>0</v>
      </c>
      <c r="J23" s="71">
        <f>IF(I23=0,0,IF(I23*0.5&gt;H23,I23*0.5,H23))</f>
        <v>0</v>
      </c>
      <c r="K23" s="103"/>
      <c r="L23" s="71">
        <f t="shared" si="0"/>
        <v>0</v>
      </c>
      <c r="M23" s="75"/>
    </row>
    <row r="24" spans="2:13" ht="15.95">
      <c r="B24" s="24">
        <v>10</v>
      </c>
      <c r="C24" s="38" t="s">
        <v>62</v>
      </c>
      <c r="D24" s="2"/>
      <c r="E24" s="28"/>
      <c r="F24" s="42" t="s">
        <v>57</v>
      </c>
      <c r="G24" s="28"/>
      <c r="H24" s="28"/>
      <c r="I24" s="71">
        <f>IF(D24="No",0,IF(D24="Yes",VLOOKUP(C24,'PARAMETERS (LOCKED)'!A:E,4,0),0))</f>
        <v>0</v>
      </c>
      <c r="J24" s="71">
        <f>I24</f>
        <v>0</v>
      </c>
      <c r="K24" s="103"/>
      <c r="L24" s="71">
        <f t="shared" si="0"/>
        <v>0</v>
      </c>
      <c r="M24" s="75"/>
    </row>
    <row r="25" spans="2:13" ht="15.95">
      <c r="B25" s="37">
        <v>11</v>
      </c>
      <c r="C25" s="38" t="s">
        <v>63</v>
      </c>
      <c r="D25" s="2"/>
      <c r="E25" s="28"/>
      <c r="F25" s="42" t="s">
        <v>57</v>
      </c>
      <c r="G25" s="28"/>
      <c r="H25" s="28"/>
      <c r="I25" s="29">
        <f>IF(D25="No",0,IF(D25="Yes",VLOOKUP(C25,'PARAMETERS (LOCKED)'!A:E,4,0),0))</f>
        <v>0</v>
      </c>
      <c r="J25" s="71">
        <f>I25</f>
        <v>0</v>
      </c>
      <c r="K25" s="103"/>
      <c r="L25" s="71">
        <f t="shared" si="0"/>
        <v>0</v>
      </c>
    </row>
    <row r="26" spans="2:13" ht="15.95">
      <c r="B26" s="24">
        <v>12</v>
      </c>
      <c r="C26" s="38" t="s">
        <v>64</v>
      </c>
      <c r="D26" s="2"/>
      <c r="E26" s="28"/>
      <c r="F26" s="42" t="s">
        <v>57</v>
      </c>
      <c r="G26" s="28"/>
      <c r="H26" s="28"/>
      <c r="I26" s="29">
        <f>IF(D26="No",0,IF(OR(I25&gt;0,I15&gt;0),0,IF(D26="Yes",VLOOKUP(C26,'PARAMETERS (LOCKED)'!$A:$E,4,0),0)))</f>
        <v>0</v>
      </c>
      <c r="J26" s="71">
        <f>I26</f>
        <v>0</v>
      </c>
      <c r="K26" s="103"/>
      <c r="L26" s="71">
        <f t="shared" si="0"/>
        <v>0</v>
      </c>
    </row>
    <row r="27" spans="2:13" ht="15.95">
      <c r="B27" s="37">
        <v>13</v>
      </c>
      <c r="C27" s="38" t="s">
        <v>65</v>
      </c>
      <c r="D27" s="2"/>
      <c r="E27" s="39" t="s">
        <v>43</v>
      </c>
      <c r="F27" s="40" t="s">
        <v>53</v>
      </c>
      <c r="G27" s="27">
        <f>BPA!$K$30</f>
        <v>0</v>
      </c>
      <c r="H27" s="27">
        <v>20000</v>
      </c>
      <c r="I27" s="27">
        <f>IF(D27="No",0,IF(AND(D27="Yes",G27=0),20000,IF(OR(G27="",G27=0),0,IF(G27*VLOOKUP(C27,'PARAMETERS (LOCKED)'!$A:$F,6,0)&lt;VLOOKUP(C27,'PARAMETERS (LOCKED)'!$A:$F,5,0),VLOOKUP(C27,'PARAMETERS (LOCKED)'!$A:$F,5,0),(G27*VLOOKUP(C27,'PARAMETERS (LOCKED)'!$A:$F,6,0))))))</f>
        <v>0</v>
      </c>
      <c r="J27" s="71">
        <f>IF(I27=0,0,IF(I27*0.5&gt;H27,I27*0.5,H27))</f>
        <v>0</v>
      </c>
      <c r="K27" s="103"/>
      <c r="L27" s="71">
        <f t="shared" si="0"/>
        <v>0</v>
      </c>
      <c r="M27" s="75"/>
    </row>
    <row r="28" spans="2:13" ht="15.95">
      <c r="B28" s="24">
        <v>14</v>
      </c>
      <c r="C28" s="38" t="s">
        <v>66</v>
      </c>
      <c r="D28" s="2"/>
      <c r="E28" s="39" t="s">
        <v>43</v>
      </c>
      <c r="F28" s="40" t="s">
        <v>53</v>
      </c>
      <c r="G28" s="27">
        <f>CRA!$K$30</f>
        <v>0</v>
      </c>
      <c r="H28" s="27">
        <v>20000</v>
      </c>
      <c r="I28" s="27">
        <f>IF(D28="No",0,IF(AND(D28="Yes",G28=0),20000,IF(OR(G28="",G28=0),0,IF(G28*VLOOKUP(C28,'PARAMETERS (LOCKED)'!$A:$F,6,0)&lt;VLOOKUP(C28,'PARAMETERS (LOCKED)'!$A:$F,5,0),VLOOKUP(C28,'PARAMETERS (LOCKED)'!$A:$F,5,0),(G28*VLOOKUP(C28,'PARAMETERS (LOCKED)'!$A:$F,6,0))))))</f>
        <v>0</v>
      </c>
      <c r="J28" s="71">
        <f>IF(I28=0,0,IF(I28*0.5&gt;H28,I28*0.5,H28))</f>
        <v>0</v>
      </c>
      <c r="K28" s="103"/>
      <c r="L28" s="71">
        <f t="shared" si="0"/>
        <v>0</v>
      </c>
      <c r="M28" s="75"/>
    </row>
    <row r="29" spans="2:13" ht="15.95">
      <c r="B29" s="37">
        <v>15</v>
      </c>
      <c r="C29" s="38" t="s">
        <v>67</v>
      </c>
      <c r="D29" s="2"/>
      <c r="E29" s="28"/>
      <c r="F29" s="42" t="s">
        <v>57</v>
      </c>
      <c r="G29" s="28"/>
      <c r="H29" s="28"/>
      <c r="I29" s="29">
        <f>IF(D29="No",0,IF(D29="Yes",VLOOKUP(C29,'PARAMETERS (LOCKED)'!$A:$E,4,0),0))</f>
        <v>0</v>
      </c>
      <c r="J29" s="71">
        <f t="shared" ref="J29:J34" si="1">I29</f>
        <v>0</v>
      </c>
      <c r="K29" s="103"/>
      <c r="L29" s="71">
        <f t="shared" si="0"/>
        <v>0</v>
      </c>
      <c r="M29" s="75"/>
    </row>
    <row r="30" spans="2:13" ht="15.95">
      <c r="B30" s="24">
        <v>16</v>
      </c>
      <c r="C30" s="38" t="s">
        <v>68</v>
      </c>
      <c r="D30" s="2"/>
      <c r="E30" s="28"/>
      <c r="F30" s="42" t="s">
        <v>57</v>
      </c>
      <c r="G30" s="28"/>
      <c r="H30" s="28"/>
      <c r="I30" s="29">
        <f>IF(D30="No",0,IF(D30="Yes",VLOOKUP(C30,'PARAMETERS (LOCKED)'!$A:$E,4,0),0))</f>
        <v>0</v>
      </c>
      <c r="J30" s="71">
        <f t="shared" si="1"/>
        <v>0</v>
      </c>
      <c r="K30" s="103"/>
      <c r="L30" s="71">
        <f t="shared" si="0"/>
        <v>0</v>
      </c>
      <c r="M30" s="75"/>
    </row>
    <row r="31" spans="2:13" ht="15.95">
      <c r="B31" s="37">
        <v>17</v>
      </c>
      <c r="C31" s="38" t="s">
        <v>69</v>
      </c>
      <c r="D31" s="2"/>
      <c r="E31" s="28"/>
      <c r="F31" s="42" t="s">
        <v>57</v>
      </c>
      <c r="G31" s="28"/>
      <c r="H31" s="28"/>
      <c r="I31" s="29">
        <f>IF(D31="No",0,IF(D31="Yes",VLOOKUP(C31,'PARAMETERS (LOCKED)'!$A:$E,4,0),0))</f>
        <v>0</v>
      </c>
      <c r="J31" s="71">
        <f t="shared" si="1"/>
        <v>0</v>
      </c>
      <c r="K31" s="103"/>
      <c r="L31" s="71">
        <f t="shared" si="0"/>
        <v>0</v>
      </c>
      <c r="M31" s="75"/>
    </row>
    <row r="32" spans="2:13" ht="15.95">
      <c r="B32" s="24">
        <v>18</v>
      </c>
      <c r="C32" s="38" t="s">
        <v>70</v>
      </c>
      <c r="D32" s="2"/>
      <c r="E32" s="28"/>
      <c r="F32" s="42" t="s">
        <v>57</v>
      </c>
      <c r="G32" s="28"/>
      <c r="H32" s="28"/>
      <c r="I32" s="29">
        <f>IF(D32="No",0,IF(D32="Yes",VLOOKUP(C32,'PARAMETERS (LOCKED)'!$A:$E,4,0),0))</f>
        <v>0</v>
      </c>
      <c r="J32" s="71">
        <f t="shared" si="1"/>
        <v>0</v>
      </c>
      <c r="K32" s="103"/>
      <c r="L32" s="71">
        <f t="shared" si="0"/>
        <v>0</v>
      </c>
      <c r="M32" s="75"/>
    </row>
    <row r="33" spans="2:13" ht="15.95">
      <c r="B33" s="37">
        <v>19</v>
      </c>
      <c r="C33" s="38" t="s">
        <v>71</v>
      </c>
      <c r="D33" s="2"/>
      <c r="E33" s="28"/>
      <c r="F33" s="42" t="s">
        <v>57</v>
      </c>
      <c r="G33" s="28"/>
      <c r="H33" s="28"/>
      <c r="I33" s="71">
        <f>IF(D33="No",0,IF(D33="Yes",VLOOKUP(C33,'PARAMETERS (LOCKED)'!$A:$E,4,0),0))</f>
        <v>0</v>
      </c>
      <c r="J33" s="71">
        <f t="shared" si="1"/>
        <v>0</v>
      </c>
      <c r="K33" s="103"/>
      <c r="L33" s="71">
        <f t="shared" si="0"/>
        <v>0</v>
      </c>
      <c r="M33" s="75"/>
    </row>
    <row r="34" spans="2:13" ht="15.95">
      <c r="B34" s="37">
        <v>20</v>
      </c>
      <c r="C34" s="38" t="s">
        <v>72</v>
      </c>
      <c r="D34" s="2"/>
      <c r="E34" s="28"/>
      <c r="F34" s="42" t="s">
        <v>57</v>
      </c>
      <c r="G34" s="28"/>
      <c r="H34" s="28"/>
      <c r="I34" s="71">
        <f>IF(D34="No",0,IF(D34="Yes",VLOOKUP(C34,'PARAMETERS (LOCKED)'!A:E,4,0),0))</f>
        <v>0</v>
      </c>
      <c r="J34" s="74">
        <f t="shared" si="1"/>
        <v>0</v>
      </c>
      <c r="K34" s="104"/>
      <c r="L34" s="74">
        <f t="shared" si="0"/>
        <v>0</v>
      </c>
      <c r="M34" s="75"/>
    </row>
    <row r="35" spans="2:13" ht="32.1">
      <c r="B35" s="37">
        <v>21</v>
      </c>
      <c r="C35" s="97" t="s">
        <v>73</v>
      </c>
      <c r="D35" s="92"/>
      <c r="E35" s="39" t="s">
        <v>43</v>
      </c>
      <c r="F35" s="40" t="s">
        <v>53</v>
      </c>
      <c r="G35" s="27">
        <f>RMO!$K$33</f>
        <v>0</v>
      </c>
      <c r="H35" s="72">
        <v>20000</v>
      </c>
      <c r="I35" s="27">
        <f>IF(D35="No",0,IF(AND(D35="Yes",G35=0),20000,IF(OR(G35="",G35=0),0,IF(G35*VLOOKUP(C35,'PARAMETERS (LOCKED)'!$A:$F,6,0)&lt;VLOOKUP(C35,'PARAMETERS (LOCKED)'!$A:$F,5,0),VLOOKUP(C35,'PARAMETERS (LOCKED)'!$A:$F,5,0),(G35*VLOOKUP(C35,'PARAMETERS (LOCKED)'!$A:$F,6,0))))))</f>
        <v>0</v>
      </c>
      <c r="J35" s="71">
        <f>IF(I35=0,0,IF(I35*0.5&gt;H35,I35*0.5,H35))</f>
        <v>0</v>
      </c>
      <c r="K35" s="103"/>
      <c r="L35" s="71">
        <f t="shared" si="0"/>
        <v>0</v>
      </c>
      <c r="M35" s="75"/>
    </row>
    <row r="36" spans="2:13" ht="32.1">
      <c r="B36" s="37">
        <v>22</v>
      </c>
      <c r="C36" s="98" t="s">
        <v>74</v>
      </c>
      <c r="D36" s="92"/>
      <c r="E36" s="39" t="s">
        <v>43</v>
      </c>
      <c r="F36" s="40" t="s">
        <v>53</v>
      </c>
      <c r="G36" s="27">
        <f>'DAX(1)'!$K$31</f>
        <v>0</v>
      </c>
      <c r="H36" s="72">
        <v>50000</v>
      </c>
      <c r="I36" s="27">
        <f>IF(D36="No",0,IF(AND(D36="Yes",G36=0),50000,IF(OR(G36="",G36=0),0,IF(G36*VLOOKUP(C36,'PARAMETERS (LOCKED)'!$A:$F,6,0)&lt;VLOOKUP(C36,'PARAMETERS (LOCKED)'!$A:$F,5,0),VLOOKUP(C36,'PARAMETERS (LOCKED)'!$A:$F,5,0),(G36*VLOOKUP(C36,'PARAMETERS (LOCKED)'!$A:$F,6,0))))))</f>
        <v>0</v>
      </c>
      <c r="J36" s="71">
        <f t="shared" ref="J36:J37" si="2">IF(I36=0,0,IF(I36*0.5&gt;H36,I36*0.5,H36))</f>
        <v>0</v>
      </c>
      <c r="K36" s="103"/>
      <c r="L36" s="71">
        <f t="shared" si="0"/>
        <v>0</v>
      </c>
      <c r="M36" s="75"/>
    </row>
    <row r="37" spans="2:13" ht="32.1">
      <c r="B37" s="37">
        <v>23</v>
      </c>
      <c r="C37" s="98" t="s">
        <v>75</v>
      </c>
      <c r="D37" s="92"/>
      <c r="E37" s="39" t="s">
        <v>43</v>
      </c>
      <c r="F37" s="40" t="s">
        <v>53</v>
      </c>
      <c r="G37" s="27">
        <f>'DAX(2)'!$K$31</f>
        <v>0</v>
      </c>
      <c r="H37" s="72">
        <v>20000</v>
      </c>
      <c r="I37" s="27">
        <f>IF(D37="No",0,IF(AND(D37="Yes",G37=0),20000,IF(OR(G37="",G37=0),0,IF(G37*VLOOKUP(C37,'PARAMETERS (LOCKED)'!$A:$F,6,0)&lt;VLOOKUP(C37,'PARAMETERS (LOCKED)'!$A:$F,5,0),VLOOKUP(C37,'PARAMETERS (LOCKED)'!$A:$F,5,0),(G37*VLOOKUP(C37,'PARAMETERS (LOCKED)'!$A:$F,6,0))))))</f>
        <v>0</v>
      </c>
      <c r="J37" s="71">
        <f t="shared" si="2"/>
        <v>0</v>
      </c>
      <c r="K37" s="103"/>
      <c r="L37" s="71">
        <f t="shared" si="0"/>
        <v>0</v>
      </c>
      <c r="M37" s="75"/>
    </row>
    <row r="38" spans="2:13" ht="15.95">
      <c r="B38" s="30"/>
      <c r="C38" s="107"/>
      <c r="D38" s="108"/>
      <c r="E38" s="108"/>
      <c r="F38" s="107"/>
      <c r="G38" s="34"/>
      <c r="H38" s="34"/>
      <c r="I38" s="34"/>
      <c r="J38" s="34"/>
      <c r="K38" s="34"/>
      <c r="L38" s="34"/>
    </row>
    <row r="39" spans="2:13" ht="35.1" customHeight="1" thickBot="1">
      <c r="B39" s="114" t="s">
        <v>76</v>
      </c>
      <c r="C39" s="114"/>
      <c r="D39" s="114"/>
      <c r="E39" s="114"/>
      <c r="F39" s="114"/>
      <c r="G39" s="114"/>
      <c r="H39" s="114"/>
      <c r="I39" s="114"/>
      <c r="J39" s="77">
        <f>SUM(J15:J37)</f>
        <v>0</v>
      </c>
      <c r="K39" s="105">
        <f>SUM(K15:K37)</f>
        <v>0</v>
      </c>
      <c r="L39" s="77">
        <f>SUM(L15:L37)</f>
        <v>0</v>
      </c>
    </row>
    <row r="40" spans="2:13" ht="15" thickTop="1"/>
  </sheetData>
  <sheetProtection algorithmName="SHA-512" hashValue="qJUnJl5qlgNVXJgODN2jxwl43rFX8wnZmMPZ5c7d8JWzvD1buW/gUQvBsi4oDfFfEHwMQIHdL1FtTJ+ikBDXng==" saltValue="x5EuvQxY3IZWq62lV4XGRQ==" spinCount="100000" sheet="1" objects="1" scenarios="1"/>
  <dataConsolidate/>
  <mergeCells count="5">
    <mergeCell ref="A1:A5"/>
    <mergeCell ref="B15:C15"/>
    <mergeCell ref="F9:F14"/>
    <mergeCell ref="B39:I39"/>
    <mergeCell ref="B1:L5"/>
  </mergeCells>
  <hyperlinks>
    <hyperlink ref="E8" location="FM!A1" display="Input" xr:uid="{27226B83-53DC-4F76-A969-B6140322AFB7}"/>
    <hyperlink ref="E28" location="CRA!A1" display="Input" xr:uid="{6931558B-67EB-4E6A-BD02-ADA1D704D3FD}"/>
    <hyperlink ref="E27" location="BPA!A1" display="Input" xr:uid="{58092175-9A30-4A3E-8ABE-0332C9BF3F58}"/>
    <hyperlink ref="E27:E28" location="DS!A1" display="Input" xr:uid="{883F583A-CCF5-4295-9CF6-3F599AE76CDF}"/>
    <hyperlink ref="E23" location="CF!A1" display="Input" xr:uid="{B3527062-45F4-46C2-9422-503258CDA7A3}"/>
    <hyperlink ref="E20" location="DD!A1" display="Input" xr:uid="{F9BBDC89-AFEE-4C79-9110-08FADAF76E11}"/>
    <hyperlink ref="E17" location="'Business Trust'!A1" display="Input" xr:uid="{C7F031F8-0AAE-44C5-A9C2-E75E148D40B4}"/>
    <hyperlink ref="E16" location="'REIT Manager'!A1" display="Input" xr:uid="{C0D97DEA-CC8A-4F0C-AEFA-92B676FFE2E0}"/>
    <hyperlink ref="E18" location="DS!A1" display="Input" xr:uid="{CAD5AD76-8BC5-4EE6-9F42-16F97558754A}"/>
    <hyperlink ref="E35" location="RMO!A1" display="Input" xr:uid="{6C7134F2-DADE-43BC-95D7-470165AC5233}"/>
    <hyperlink ref="E36" location="'DAX(1)'!A1" display="Input" xr:uid="{5E9CAAD4-3DDF-43F2-8F0E-5BF2D64ECA68}"/>
    <hyperlink ref="E37" location="'DAX(2)'!A1" display="Input" xr:uid="{1A637370-8F02-4022-AA77-DA80D0A97DBC}"/>
  </hyperlinks>
  <pageMargins left="0.7" right="0.7" top="0.75" bottom="0.75" header="0.3" footer="0.3"/>
  <pageSetup paperSize="9" scale="53" orientation="landscape" r:id="rId1"/>
  <headerFooter>
    <oddHeader>&amp;R&amp;"Calibri"&amp;10&amp;K000000 Confidential (Sulit)&amp;1#_x000D_</oddHeader>
  </headerFooter>
  <colBreaks count="1" manualBreakCount="1">
    <brk id="9" max="40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information" showInputMessage="1" showErrorMessage="1" error="Please select either &quot;Yes&quot; or &quot;No&quot;" xr:uid="{15C09178-2EF8-401B-85BB-7578F7B3C8D3}">
          <x14:formula1>
            <xm:f>'PARAMETERS (LOCKED)'!$A$34:$A$35</xm:f>
          </x14:formula1>
          <xm:sqref>D8 D16:D37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79CBA-30BE-44EC-BDF1-AF3112CA1F73}">
  <sheetPr codeName="Sheet4"/>
  <dimension ref="A1:F1048576"/>
  <sheetViews>
    <sheetView topLeftCell="A12" zoomScaleNormal="100" workbookViewId="0">
      <selection activeCell="A31" sqref="A31"/>
    </sheetView>
  </sheetViews>
  <sheetFormatPr defaultColWidth="8.7109375" defaultRowHeight="14.45" zeroHeight="1"/>
  <cols>
    <col min="1" max="1" width="77.28515625" style="66" bestFit="1" customWidth="1"/>
    <col min="2" max="2" width="26.140625" style="66" customWidth="1"/>
    <col min="3" max="3" width="21.5703125" style="66" bestFit="1" customWidth="1"/>
    <col min="4" max="4" width="7.5703125" style="66" bestFit="1" customWidth="1"/>
    <col min="5" max="5" width="8.28515625" style="66" bestFit="1" customWidth="1"/>
    <col min="6" max="8" width="8.7109375" style="66" customWidth="1"/>
    <col min="9" max="16384" width="8.7109375" style="66"/>
  </cols>
  <sheetData>
    <row r="1" spans="1:6">
      <c r="A1" s="65" t="s">
        <v>77</v>
      </c>
      <c r="B1" s="65" t="s">
        <v>78</v>
      </c>
      <c r="C1" s="65" t="s">
        <v>79</v>
      </c>
      <c r="D1" s="65" t="s">
        <v>80</v>
      </c>
      <c r="E1" s="65" t="s">
        <v>81</v>
      </c>
      <c r="F1" s="65" t="s">
        <v>79</v>
      </c>
    </row>
    <row r="2" spans="1:6">
      <c r="A2" s="67" t="s">
        <v>55</v>
      </c>
      <c r="B2" s="67" t="s">
        <v>82</v>
      </c>
      <c r="C2" s="67" t="s">
        <v>83</v>
      </c>
      <c r="D2" s="67"/>
      <c r="E2" s="68">
        <v>20000</v>
      </c>
      <c r="F2" s="69">
        <v>1.4999999999999999E-2</v>
      </c>
    </row>
    <row r="3" spans="1:6">
      <c r="A3" s="67" t="s">
        <v>58</v>
      </c>
      <c r="B3" s="67" t="s">
        <v>82</v>
      </c>
      <c r="C3" s="67" t="s">
        <v>83</v>
      </c>
      <c r="D3" s="67"/>
      <c r="E3" s="68">
        <v>20000</v>
      </c>
      <c r="F3" s="69">
        <v>1.4999999999999999E-2</v>
      </c>
    </row>
    <row r="4" spans="1:6">
      <c r="A4" s="67" t="s">
        <v>61</v>
      </c>
      <c r="B4" s="67" t="s">
        <v>82</v>
      </c>
      <c r="C4" s="67" t="s">
        <v>83</v>
      </c>
      <c r="D4" s="67"/>
      <c r="E4" s="68">
        <v>20000</v>
      </c>
      <c r="F4" s="69">
        <v>1.4999999999999999E-2</v>
      </c>
    </row>
    <row r="5" spans="1:6">
      <c r="A5" s="67" t="s">
        <v>62</v>
      </c>
      <c r="B5" s="67" t="s">
        <v>84</v>
      </c>
      <c r="C5" s="67" t="s">
        <v>85</v>
      </c>
      <c r="D5" s="67">
        <v>20000</v>
      </c>
      <c r="E5" s="68" t="s">
        <v>57</v>
      </c>
      <c r="F5" s="69"/>
    </row>
    <row r="6" spans="1:6">
      <c r="A6" s="67" t="s">
        <v>42</v>
      </c>
      <c r="B6" s="67"/>
      <c r="C6" s="67" t="s">
        <v>44</v>
      </c>
      <c r="D6" s="67"/>
      <c r="E6" s="68"/>
      <c r="F6" s="69">
        <v>1.25E-4</v>
      </c>
    </row>
    <row r="7" spans="1:6">
      <c r="A7" s="67"/>
      <c r="B7" s="67"/>
      <c r="C7" s="67" t="s">
        <v>46</v>
      </c>
      <c r="D7" s="67"/>
      <c r="E7" s="68"/>
      <c r="F7" s="69">
        <v>1E-4</v>
      </c>
    </row>
    <row r="8" spans="1:6">
      <c r="A8" s="67"/>
      <c r="B8" s="67"/>
      <c r="C8" s="67" t="s">
        <v>47</v>
      </c>
      <c r="D8" s="67"/>
      <c r="E8" s="68"/>
      <c r="F8" s="69">
        <v>2.5000000000000001E-5</v>
      </c>
    </row>
    <row r="9" spans="1:6">
      <c r="A9" s="67"/>
      <c r="B9" s="67"/>
      <c r="C9" s="67" t="s">
        <v>48</v>
      </c>
      <c r="D9" s="67"/>
      <c r="E9" s="68"/>
      <c r="F9" s="69">
        <v>1E-4</v>
      </c>
    </row>
    <row r="10" spans="1:6">
      <c r="A10" s="67"/>
      <c r="B10" s="67"/>
      <c r="C10" s="67" t="s">
        <v>49</v>
      </c>
      <c r="D10" s="67"/>
      <c r="E10" s="68"/>
      <c r="F10" s="69">
        <v>1E-4</v>
      </c>
    </row>
    <row r="11" spans="1:6">
      <c r="A11" s="67"/>
      <c r="B11" s="67"/>
      <c r="C11" s="67" t="s">
        <v>50</v>
      </c>
      <c r="D11" s="67"/>
      <c r="E11" s="68"/>
      <c r="F11" s="69">
        <v>2.5000000000000001E-5</v>
      </c>
    </row>
    <row r="12" spans="1:6">
      <c r="A12" s="67" t="s">
        <v>86</v>
      </c>
      <c r="B12" s="67"/>
      <c r="C12" s="67"/>
      <c r="D12" s="67"/>
      <c r="E12" s="68"/>
      <c r="F12" s="69"/>
    </row>
    <row r="13" spans="1:6">
      <c r="A13" s="67" t="s">
        <v>87</v>
      </c>
      <c r="B13" s="67"/>
      <c r="C13" s="67"/>
      <c r="D13" s="67"/>
      <c r="E13" s="68"/>
      <c r="F13" s="69"/>
    </row>
    <row r="14" spans="1:6">
      <c r="A14" s="67" t="s">
        <v>52</v>
      </c>
      <c r="B14" s="67"/>
      <c r="C14" s="67" t="s">
        <v>88</v>
      </c>
      <c r="D14" s="67"/>
      <c r="E14" s="68">
        <v>20000</v>
      </c>
      <c r="F14" s="69">
        <v>3.0000000000000001E-3</v>
      </c>
    </row>
    <row r="15" spans="1:6">
      <c r="A15" s="67" t="s">
        <v>54</v>
      </c>
      <c r="B15" s="67"/>
      <c r="C15" s="67" t="s">
        <v>88</v>
      </c>
      <c r="D15" s="67"/>
      <c r="E15" s="68">
        <v>20000</v>
      </c>
      <c r="F15" s="69">
        <v>3.0000000000000001E-3</v>
      </c>
    </row>
    <row r="16" spans="1:6">
      <c r="A16" s="67" t="s">
        <v>63</v>
      </c>
      <c r="B16" s="67"/>
      <c r="C16" s="67" t="s">
        <v>89</v>
      </c>
      <c r="D16" s="67">
        <v>10000</v>
      </c>
      <c r="E16" s="68" t="s">
        <v>57</v>
      </c>
      <c r="F16" s="69"/>
    </row>
    <row r="17" spans="1:6">
      <c r="A17" s="67" t="s">
        <v>56</v>
      </c>
      <c r="B17" s="67"/>
      <c r="C17" s="67" t="s">
        <v>89</v>
      </c>
      <c r="D17" s="67">
        <v>10000</v>
      </c>
      <c r="E17" s="68" t="s">
        <v>57</v>
      </c>
      <c r="F17" s="69"/>
    </row>
    <row r="18" spans="1:6">
      <c r="A18" s="67" t="s">
        <v>59</v>
      </c>
      <c r="B18" s="67"/>
      <c r="C18" s="67" t="s">
        <v>89</v>
      </c>
      <c r="D18" s="67">
        <v>10000</v>
      </c>
      <c r="E18" s="68" t="s">
        <v>57</v>
      </c>
      <c r="F18" s="69"/>
    </row>
    <row r="19" spans="1:6">
      <c r="A19" s="67" t="s">
        <v>60</v>
      </c>
      <c r="B19" s="67"/>
      <c r="C19" s="67" t="s">
        <v>89</v>
      </c>
      <c r="D19" s="67">
        <v>10000</v>
      </c>
      <c r="E19" s="68" t="s">
        <v>57</v>
      </c>
      <c r="F19" s="69"/>
    </row>
    <row r="20" spans="1:6">
      <c r="A20" s="67" t="s">
        <v>64</v>
      </c>
      <c r="B20" s="67"/>
      <c r="C20" s="67" t="s">
        <v>89</v>
      </c>
      <c r="D20" s="67">
        <v>10000</v>
      </c>
      <c r="E20" s="68" t="s">
        <v>57</v>
      </c>
      <c r="F20" s="69"/>
    </row>
    <row r="21" spans="1:6">
      <c r="A21" s="67"/>
      <c r="B21" s="67"/>
      <c r="C21" s="67"/>
      <c r="D21" s="67"/>
      <c r="E21" s="68"/>
      <c r="F21" s="69"/>
    </row>
    <row r="22" spans="1:6">
      <c r="A22" s="67" t="s">
        <v>90</v>
      </c>
      <c r="B22" s="67"/>
      <c r="C22" s="67"/>
      <c r="D22" s="67">
        <v>10000</v>
      </c>
      <c r="E22" s="68" t="s">
        <v>57</v>
      </c>
      <c r="F22" s="69"/>
    </row>
    <row r="23" spans="1:6">
      <c r="A23" s="67" t="s">
        <v>91</v>
      </c>
      <c r="B23" s="67"/>
      <c r="C23" s="67"/>
      <c r="D23" s="67">
        <v>20000</v>
      </c>
      <c r="E23" s="68" t="s">
        <v>57</v>
      </c>
      <c r="F23" s="69"/>
    </row>
    <row r="24" spans="1:6">
      <c r="A24" s="67" t="s">
        <v>69</v>
      </c>
      <c r="B24" s="67"/>
      <c r="C24" s="67"/>
      <c r="D24" s="67">
        <v>20000</v>
      </c>
      <c r="E24" s="68" t="s">
        <v>57</v>
      </c>
      <c r="F24" s="69"/>
    </row>
    <row r="25" spans="1:6">
      <c r="A25" s="67" t="s">
        <v>70</v>
      </c>
      <c r="B25" s="67"/>
      <c r="C25" s="67" t="s">
        <v>89</v>
      </c>
      <c r="D25" s="67">
        <v>10000</v>
      </c>
      <c r="E25" s="68" t="s">
        <v>57</v>
      </c>
      <c r="F25" s="69"/>
    </row>
    <row r="26" spans="1:6">
      <c r="A26" s="67" t="s">
        <v>71</v>
      </c>
      <c r="B26" s="67"/>
      <c r="C26" s="67" t="s">
        <v>89</v>
      </c>
      <c r="D26" s="67">
        <v>10000</v>
      </c>
      <c r="E26" s="68" t="s">
        <v>57</v>
      </c>
      <c r="F26" s="69"/>
    </row>
    <row r="27" spans="1:6">
      <c r="A27" s="67" t="s">
        <v>66</v>
      </c>
      <c r="B27" s="67"/>
      <c r="C27" s="67" t="s">
        <v>88</v>
      </c>
      <c r="D27" s="67"/>
      <c r="E27" s="68">
        <v>20000</v>
      </c>
      <c r="F27" s="69">
        <v>3.0000000000000001E-3</v>
      </c>
    </row>
    <row r="28" spans="1:6">
      <c r="A28" s="67" t="s">
        <v>65</v>
      </c>
      <c r="B28" s="67"/>
      <c r="C28" s="67" t="s">
        <v>88</v>
      </c>
      <c r="D28" s="67"/>
      <c r="E28" s="68">
        <v>20000</v>
      </c>
      <c r="F28" s="69">
        <v>3.0000000000000001E-3</v>
      </c>
    </row>
    <row r="29" spans="1:6">
      <c r="A29" s="67" t="s">
        <v>72</v>
      </c>
      <c r="B29" s="67"/>
      <c r="C29" s="67"/>
      <c r="D29" s="67">
        <v>20000</v>
      </c>
      <c r="E29" s="68" t="s">
        <v>57</v>
      </c>
      <c r="F29" s="69"/>
    </row>
    <row r="30" spans="1:6">
      <c r="A30" s="67" t="s">
        <v>73</v>
      </c>
      <c r="B30" s="67"/>
      <c r="C30" s="67" t="s">
        <v>88</v>
      </c>
      <c r="D30" s="67"/>
      <c r="E30" s="68">
        <v>20000</v>
      </c>
      <c r="F30" s="69">
        <v>3.0000000000000001E-3</v>
      </c>
    </row>
    <row r="31" spans="1:6">
      <c r="A31" s="67" t="s">
        <v>92</v>
      </c>
      <c r="B31" s="67"/>
      <c r="C31" s="67" t="s">
        <v>88</v>
      </c>
      <c r="D31" s="67"/>
      <c r="E31" s="68">
        <v>50000</v>
      </c>
      <c r="F31" s="69">
        <v>3.0000000000000001E-3</v>
      </c>
    </row>
    <row r="32" spans="1:6">
      <c r="A32" s="67" t="s">
        <v>93</v>
      </c>
      <c r="B32" s="67"/>
      <c r="C32" s="67" t="s">
        <v>88</v>
      </c>
      <c r="D32" s="67"/>
      <c r="E32" s="68">
        <v>20000</v>
      </c>
      <c r="F32" s="69">
        <v>3.0000000000000001E-3</v>
      </c>
    </row>
    <row r="33" spans="1:1"/>
    <row r="34" spans="1:1">
      <c r="A34" s="66" t="s">
        <v>94</v>
      </c>
    </row>
    <row r="35" spans="1:1">
      <c r="A35" s="66" t="s">
        <v>32</v>
      </c>
    </row>
    <row r="36" spans="1:1"/>
    <row r="37" spans="1:1"/>
    <row r="38" spans="1:1">
      <c r="A38" s="66" t="s">
        <v>94</v>
      </c>
    </row>
    <row r="39" spans="1:1">
      <c r="A39" s="66" t="s">
        <v>32</v>
      </c>
    </row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 ht="47.45" customHeight="1"/>
    <row r="1048576" ht="114" customHeight="1"/>
  </sheetData>
  <sheetProtection selectLockedCells="1" selectUnlockedCells="1"/>
  <pageMargins left="0.7" right="0.7" top="0.75" bottom="0.75" header="0.3" footer="0.3"/>
  <headerFooter>
    <oddHeader>&amp;R&amp;"Calibri"&amp;10&amp;K000000 Confidential (Sulit)&amp;1#_x000D_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AD825-4B82-4AF2-B68F-07963D0EA0ED}">
  <sheetPr codeName="Sheet5"/>
  <dimension ref="A1:S31"/>
  <sheetViews>
    <sheetView showGridLines="0" zoomScaleNormal="100" workbookViewId="0">
      <selection activeCell="I10" sqref="I10"/>
    </sheetView>
  </sheetViews>
  <sheetFormatPr defaultRowHeight="14.45"/>
  <cols>
    <col min="2" max="2" width="23.140625" bestFit="1" customWidth="1"/>
    <col min="3" max="8" width="17.5703125" customWidth="1"/>
    <col min="9" max="9" width="26.7109375" customWidth="1"/>
    <col min="10" max="15" width="17.5703125" customWidth="1"/>
    <col min="16" max="16" width="24.42578125" customWidth="1"/>
    <col min="17" max="17" width="19.5703125" customWidth="1"/>
    <col min="18" max="18" width="22.28515625" customWidth="1"/>
    <col min="19" max="19" width="18.42578125" customWidth="1"/>
    <col min="20" max="20" width="19.5703125" customWidth="1"/>
  </cols>
  <sheetData>
    <row r="1" spans="1:19">
      <c r="A1" s="5" t="s">
        <v>95</v>
      </c>
    </row>
    <row r="2" spans="1:19">
      <c r="A2" s="5" t="str">
        <f>CALCULATOR!C8</f>
        <v>Fund management in relation to portfolio management</v>
      </c>
      <c r="S2" s="7" t="s">
        <v>96</v>
      </c>
    </row>
    <row r="4" spans="1:19" ht="101.45">
      <c r="B4" s="118" t="s">
        <v>97</v>
      </c>
      <c r="C4" s="81" t="s">
        <v>98</v>
      </c>
      <c r="D4" s="81" t="s">
        <v>99</v>
      </c>
      <c r="E4" s="81" t="s">
        <v>100</v>
      </c>
      <c r="F4" s="81" t="s">
        <v>101</v>
      </c>
      <c r="G4" s="81" t="s">
        <v>102</v>
      </c>
      <c r="H4" s="81" t="s">
        <v>103</v>
      </c>
      <c r="I4" s="3" t="s">
        <v>104</v>
      </c>
      <c r="J4" s="81" t="s">
        <v>105</v>
      </c>
      <c r="K4" s="81" t="s">
        <v>106</v>
      </c>
      <c r="L4" s="81" t="s">
        <v>107</v>
      </c>
      <c r="M4" s="81" t="s">
        <v>108</v>
      </c>
      <c r="N4" s="81" t="s">
        <v>109</v>
      </c>
      <c r="O4" s="81" t="s">
        <v>110</v>
      </c>
      <c r="P4" s="3" t="s">
        <v>111</v>
      </c>
      <c r="Q4" s="3" t="s">
        <v>112</v>
      </c>
      <c r="R4" s="3" t="s">
        <v>113</v>
      </c>
      <c r="S4" s="3" t="s">
        <v>114</v>
      </c>
    </row>
    <row r="5" spans="1:19">
      <c r="B5" s="119"/>
      <c r="C5" s="82"/>
      <c r="D5" s="82"/>
      <c r="E5" s="82"/>
      <c r="F5" s="82"/>
      <c r="G5" s="82"/>
      <c r="H5" s="82"/>
      <c r="I5" s="3" t="s">
        <v>115</v>
      </c>
      <c r="J5" s="82"/>
      <c r="K5" s="82"/>
      <c r="L5" s="82"/>
      <c r="M5" s="82"/>
      <c r="N5" s="82"/>
      <c r="O5" s="82"/>
      <c r="P5" s="4" t="s">
        <v>116</v>
      </c>
      <c r="Q5" s="3" t="s">
        <v>117</v>
      </c>
      <c r="R5" s="3" t="s">
        <v>118</v>
      </c>
      <c r="S5" s="3" t="s">
        <v>119</v>
      </c>
    </row>
    <row r="6" spans="1:19" ht="23.45" customHeight="1">
      <c r="B6" s="6" t="s">
        <v>120</v>
      </c>
      <c r="C6" s="43"/>
      <c r="D6" s="43"/>
      <c r="E6" s="43"/>
      <c r="F6" s="43"/>
      <c r="G6" s="43"/>
      <c r="H6" s="43"/>
      <c r="I6" s="90">
        <f>SUM(C6:H6)</f>
        <v>0</v>
      </c>
      <c r="J6" s="43"/>
      <c r="K6" s="43"/>
      <c r="L6" s="43"/>
      <c r="M6" s="43"/>
      <c r="N6" s="43"/>
      <c r="O6" s="43"/>
      <c r="P6" s="90">
        <f>SUM(J6:O6)</f>
        <v>0</v>
      </c>
      <c r="Q6" s="80">
        <f>I6-P6</f>
        <v>0</v>
      </c>
      <c r="R6" s="43"/>
      <c r="S6" s="10" t="str">
        <f>IFERROR(Q6/R6,"")</f>
        <v/>
      </c>
    </row>
    <row r="7" spans="1:19" ht="23.45" customHeight="1">
      <c r="B7" s="6" t="s">
        <v>121</v>
      </c>
      <c r="C7" s="43"/>
      <c r="D7" s="43"/>
      <c r="E7" s="43"/>
      <c r="F7" s="43"/>
      <c r="G7" s="43"/>
      <c r="H7" s="43"/>
      <c r="I7" s="90">
        <f t="shared" ref="I7:I11" si="0">SUM(C7:H7)</f>
        <v>0</v>
      </c>
      <c r="J7" s="43"/>
      <c r="K7" s="43"/>
      <c r="L7" s="43"/>
      <c r="M7" s="43"/>
      <c r="N7" s="43"/>
      <c r="O7" s="43"/>
      <c r="P7" s="90">
        <f t="shared" ref="P7:P11" si="1">SUM(J7:O7)</f>
        <v>0</v>
      </c>
      <c r="Q7" s="80">
        <f>I7-P7</f>
        <v>0</v>
      </c>
      <c r="R7" s="43"/>
      <c r="S7" s="10" t="str">
        <f>IFERROR(Q7/R7,"")</f>
        <v/>
      </c>
    </row>
    <row r="8" spans="1:19" ht="23.45" customHeight="1">
      <c r="B8" s="6" t="s">
        <v>122</v>
      </c>
      <c r="C8" s="43"/>
      <c r="D8" s="43"/>
      <c r="E8" s="43"/>
      <c r="F8" s="43"/>
      <c r="G8" s="43"/>
      <c r="H8" s="43"/>
      <c r="I8" s="90">
        <f t="shared" si="0"/>
        <v>0</v>
      </c>
      <c r="J8" s="43"/>
      <c r="K8" s="43"/>
      <c r="L8" s="43"/>
      <c r="M8" s="43"/>
      <c r="N8" s="43"/>
      <c r="O8" s="43"/>
      <c r="P8" s="90">
        <f t="shared" si="1"/>
        <v>0</v>
      </c>
      <c r="Q8" s="80">
        <f t="shared" ref="Q8:Q11" si="2">I8-P8</f>
        <v>0</v>
      </c>
      <c r="R8" s="43"/>
      <c r="S8" s="10" t="str">
        <f t="shared" ref="S8:S11" si="3">IFERROR(Q8/R8,"")</f>
        <v/>
      </c>
    </row>
    <row r="9" spans="1:19" ht="23.45" customHeight="1">
      <c r="B9" s="6" t="s">
        <v>123</v>
      </c>
      <c r="C9" s="43"/>
      <c r="D9" s="43"/>
      <c r="E9" s="43"/>
      <c r="F9" s="43"/>
      <c r="G9" s="43"/>
      <c r="H9" s="43"/>
      <c r="I9" s="90">
        <f t="shared" si="0"/>
        <v>0</v>
      </c>
      <c r="J9" s="43"/>
      <c r="K9" s="43"/>
      <c r="L9" s="43"/>
      <c r="M9" s="43"/>
      <c r="N9" s="43"/>
      <c r="O9" s="43"/>
      <c r="P9" s="90">
        <f t="shared" si="1"/>
        <v>0</v>
      </c>
      <c r="Q9" s="80">
        <f t="shared" si="2"/>
        <v>0</v>
      </c>
      <c r="R9" s="43"/>
      <c r="S9" s="10" t="str">
        <f>IFERROR(Q9/R9,"")</f>
        <v/>
      </c>
    </row>
    <row r="10" spans="1:19" ht="23.45" customHeight="1">
      <c r="B10" s="6" t="s">
        <v>124</v>
      </c>
      <c r="C10" s="43"/>
      <c r="D10" s="43"/>
      <c r="E10" s="43"/>
      <c r="F10" s="43"/>
      <c r="G10" s="43"/>
      <c r="H10" s="43"/>
      <c r="I10" s="90">
        <f t="shared" si="0"/>
        <v>0</v>
      </c>
      <c r="J10" s="43"/>
      <c r="K10" s="43"/>
      <c r="L10" s="43"/>
      <c r="M10" s="43"/>
      <c r="N10" s="43"/>
      <c r="O10" s="43"/>
      <c r="P10" s="90">
        <f t="shared" si="1"/>
        <v>0</v>
      </c>
      <c r="Q10" s="80">
        <f t="shared" si="2"/>
        <v>0</v>
      </c>
      <c r="R10" s="43"/>
      <c r="S10" s="10" t="str">
        <f t="shared" si="3"/>
        <v/>
      </c>
    </row>
    <row r="11" spans="1:19" ht="23.45" customHeight="1">
      <c r="B11" s="6" t="s">
        <v>125</v>
      </c>
      <c r="C11" s="43"/>
      <c r="D11" s="43"/>
      <c r="E11" s="43"/>
      <c r="F11" s="43"/>
      <c r="G11" s="43"/>
      <c r="H11" s="43"/>
      <c r="I11" s="90">
        <f t="shared" si="0"/>
        <v>0</v>
      </c>
      <c r="J11" s="43"/>
      <c r="K11" s="43"/>
      <c r="L11" s="43"/>
      <c r="M11" s="43"/>
      <c r="N11" s="43"/>
      <c r="O11" s="43"/>
      <c r="P11" s="90">
        <f t="shared" si="1"/>
        <v>0</v>
      </c>
      <c r="Q11" s="80">
        <f t="shared" si="2"/>
        <v>0</v>
      </c>
      <c r="R11" s="43"/>
      <c r="S11" s="10" t="str">
        <f t="shared" si="3"/>
        <v/>
      </c>
    </row>
    <row r="14" spans="1:19">
      <c r="I14" s="8"/>
      <c r="Q14" s="9"/>
    </row>
    <row r="15" spans="1:19" ht="15" thickBot="1">
      <c r="B15" t="s">
        <v>126</v>
      </c>
      <c r="I15" s="8"/>
      <c r="Q15" s="9"/>
    </row>
    <row r="16" spans="1:19" ht="15" thickBot="1">
      <c r="B16" s="78" t="s">
        <v>127</v>
      </c>
      <c r="C16" s="89" t="s">
        <v>128</v>
      </c>
      <c r="D16" s="89"/>
      <c r="Q16" s="9"/>
    </row>
    <row r="17" spans="2:17" ht="15" thickBot="1">
      <c r="B17" s="115" t="s">
        <v>129</v>
      </c>
      <c r="C17" s="87" t="s">
        <v>130</v>
      </c>
      <c r="D17" s="87"/>
      <c r="Q17" s="9"/>
    </row>
    <row r="18" spans="2:17" ht="15" thickBot="1">
      <c r="B18" s="116"/>
      <c r="C18" s="87" t="s">
        <v>131</v>
      </c>
      <c r="D18" s="87"/>
    </row>
    <row r="19" spans="2:17" ht="15" thickBot="1">
      <c r="B19" s="115" t="s">
        <v>132</v>
      </c>
      <c r="C19" s="87" t="s">
        <v>133</v>
      </c>
      <c r="D19" s="87"/>
    </row>
    <row r="20" spans="2:17" ht="15" thickBot="1">
      <c r="B20" s="116"/>
      <c r="C20" s="87" t="s">
        <v>134</v>
      </c>
      <c r="D20" s="87"/>
    </row>
    <row r="21" spans="2:17" ht="15" thickBot="1">
      <c r="B21" s="116"/>
      <c r="C21" s="87" t="s">
        <v>135</v>
      </c>
      <c r="D21" s="87"/>
    </row>
    <row r="22" spans="2:17" ht="15" thickBot="1">
      <c r="B22" s="116"/>
      <c r="C22" s="87" t="s">
        <v>136</v>
      </c>
      <c r="D22" s="87"/>
    </row>
    <row r="23" spans="2:17" ht="15" thickBot="1">
      <c r="B23" s="116"/>
      <c r="C23" s="87" t="s">
        <v>137</v>
      </c>
      <c r="D23" s="87"/>
    </row>
    <row r="24" spans="2:17" ht="15" thickBot="1">
      <c r="B24" s="91" t="s">
        <v>138</v>
      </c>
      <c r="C24" s="87" t="s">
        <v>139</v>
      </c>
      <c r="D24" s="87"/>
    </row>
    <row r="25" spans="2:17" ht="15" thickBot="1">
      <c r="B25" s="115" t="s">
        <v>140</v>
      </c>
      <c r="C25" s="87" t="s">
        <v>141</v>
      </c>
      <c r="D25" s="87"/>
    </row>
    <row r="26" spans="2:17" ht="15" thickBot="1">
      <c r="B26" s="116"/>
      <c r="C26" s="87" t="s">
        <v>142</v>
      </c>
      <c r="D26" s="87"/>
    </row>
    <row r="27" spans="2:17" ht="15" thickBot="1">
      <c r="B27" s="117"/>
      <c r="C27" s="87" t="s">
        <v>143</v>
      </c>
      <c r="D27" s="87"/>
    </row>
    <row r="28" spans="2:17" ht="15" thickBot="1">
      <c r="B28" s="115" t="s">
        <v>144</v>
      </c>
      <c r="C28" s="88" t="s">
        <v>145</v>
      </c>
      <c r="D28" s="88"/>
    </row>
    <row r="29" spans="2:17" ht="15" thickBot="1">
      <c r="B29" s="116"/>
      <c r="C29" s="87" t="s">
        <v>146</v>
      </c>
      <c r="D29" s="87"/>
    </row>
    <row r="30" spans="2:17" ht="15" thickBot="1">
      <c r="B30" s="117"/>
      <c r="C30" s="87" t="s">
        <v>147</v>
      </c>
      <c r="D30" s="87"/>
    </row>
    <row r="31" spans="2:17">
      <c r="B31" s="79"/>
      <c r="C31" s="79"/>
    </row>
  </sheetData>
  <sheetProtection algorithmName="SHA-512" hashValue="tkSBsg1qbPciehjnSsWYq4KtQAJ298WkqwRZABNQ1gRIY+ObEBIkRBxosfOHEeXEFHQS1aNEEasRFkr2hFeMjA==" saltValue="Lq10ayvWyF4dcGM0PPlg6w==" spinCount="100000" sheet="1"/>
  <mergeCells count="5">
    <mergeCell ref="B28:B30"/>
    <mergeCell ref="B4:B5"/>
    <mergeCell ref="B17:B18"/>
    <mergeCell ref="B19:B23"/>
    <mergeCell ref="B25:B27"/>
  </mergeCells>
  <hyperlinks>
    <hyperlink ref="S2" location="CALCULATOR!A1" display="Back to home page" xr:uid="{87994324-69D5-4CAF-8005-FF33465AB3F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7E5AB-BFDC-4FAE-97A4-1D5C3BAE6794}">
  <sheetPr codeName="Sheet6"/>
  <dimension ref="A1:M34"/>
  <sheetViews>
    <sheetView showGridLines="0" zoomScaleNormal="100" workbookViewId="0">
      <selection activeCell="D26" sqref="D26"/>
    </sheetView>
  </sheetViews>
  <sheetFormatPr defaultRowHeight="14.45"/>
  <cols>
    <col min="2" max="2" width="54.140625" customWidth="1"/>
    <col min="3" max="8" width="15.5703125" customWidth="1"/>
    <col min="9" max="11" width="24" customWidth="1"/>
    <col min="12" max="12" width="19.5703125" customWidth="1"/>
  </cols>
  <sheetData>
    <row r="1" spans="1:13">
      <c r="A1" s="5" t="s">
        <v>95</v>
      </c>
    </row>
    <row r="2" spans="1:13">
      <c r="A2" s="5" t="str">
        <f>CALCULATOR!C18</f>
        <v>Dealing in securities</v>
      </c>
      <c r="K2" s="44" t="s">
        <v>96</v>
      </c>
    </row>
    <row r="4" spans="1:13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3" t="s">
        <v>155</v>
      </c>
      <c r="J4" s="3" t="s">
        <v>156</v>
      </c>
      <c r="K4" s="3" t="s">
        <v>157</v>
      </c>
      <c r="M4" s="45"/>
    </row>
    <row r="5" spans="1:13" ht="15.95">
      <c r="B5" s="46" t="s">
        <v>158</v>
      </c>
      <c r="C5" s="43"/>
      <c r="D5" s="43"/>
      <c r="E5" s="43"/>
      <c r="F5" s="43"/>
      <c r="G5" s="43"/>
      <c r="H5" s="43"/>
      <c r="I5" s="48">
        <f>SUM(C5:H5)</f>
        <v>0</v>
      </c>
      <c r="J5" s="70" t="s">
        <v>94</v>
      </c>
      <c r="K5" s="48">
        <f t="shared" ref="K5:K15" si="0">IF(J5="yes",I5,0)</f>
        <v>0</v>
      </c>
    </row>
    <row r="6" spans="1:13" ht="15.95">
      <c r="B6" s="46" t="s">
        <v>159</v>
      </c>
      <c r="C6" s="43"/>
      <c r="D6" s="43"/>
      <c r="E6" s="43"/>
      <c r="F6" s="43"/>
      <c r="G6" s="43"/>
      <c r="H6" s="43"/>
      <c r="I6" s="48">
        <f t="shared" ref="I6:I31" si="1">SUM(C6:H6)</f>
        <v>0</v>
      </c>
      <c r="J6" s="70" t="s">
        <v>94</v>
      </c>
      <c r="K6" s="1">
        <f t="shared" si="0"/>
        <v>0</v>
      </c>
      <c r="M6" s="14"/>
    </row>
    <row r="7" spans="1:13" ht="15.95">
      <c r="B7" s="46" t="s">
        <v>160</v>
      </c>
      <c r="C7" s="43"/>
      <c r="D7" s="43"/>
      <c r="E7" s="43"/>
      <c r="F7" s="43"/>
      <c r="G7" s="43"/>
      <c r="H7" s="43"/>
      <c r="I7" s="48">
        <f t="shared" si="1"/>
        <v>0</v>
      </c>
      <c r="J7" s="70" t="s">
        <v>94</v>
      </c>
      <c r="K7" s="1">
        <f t="shared" si="0"/>
        <v>0</v>
      </c>
      <c r="M7" s="14"/>
    </row>
    <row r="8" spans="1:13" ht="15.95">
      <c r="B8" s="46" t="s">
        <v>161</v>
      </c>
      <c r="C8" s="43"/>
      <c r="D8" s="43"/>
      <c r="E8" s="43"/>
      <c r="F8" s="43"/>
      <c r="G8" s="43"/>
      <c r="H8" s="43"/>
      <c r="I8" s="48">
        <f t="shared" si="1"/>
        <v>0</v>
      </c>
      <c r="J8" s="70" t="s">
        <v>94</v>
      </c>
      <c r="K8" s="48">
        <f t="shared" si="0"/>
        <v>0</v>
      </c>
      <c r="M8" s="14"/>
    </row>
    <row r="9" spans="1:13" ht="15.95">
      <c r="B9" s="46" t="s">
        <v>162</v>
      </c>
      <c r="C9" s="43"/>
      <c r="D9" s="43"/>
      <c r="E9" s="43"/>
      <c r="F9" s="43"/>
      <c r="G9" s="43"/>
      <c r="H9" s="43"/>
      <c r="I9" s="48">
        <f t="shared" si="1"/>
        <v>0</v>
      </c>
      <c r="J9" s="70" t="s">
        <v>94</v>
      </c>
      <c r="K9" s="48">
        <f t="shared" si="0"/>
        <v>0</v>
      </c>
    </row>
    <row r="10" spans="1:13" ht="15.95">
      <c r="B10" s="46" t="s">
        <v>163</v>
      </c>
      <c r="C10" s="43"/>
      <c r="D10" s="43"/>
      <c r="E10" s="43"/>
      <c r="F10" s="43"/>
      <c r="G10" s="43"/>
      <c r="H10" s="43"/>
      <c r="I10" s="48">
        <f t="shared" si="1"/>
        <v>0</v>
      </c>
      <c r="J10" s="70" t="s">
        <v>94</v>
      </c>
      <c r="K10" s="48">
        <f t="shared" si="0"/>
        <v>0</v>
      </c>
    </row>
    <row r="11" spans="1:13" ht="15.95">
      <c r="B11" s="46" t="s">
        <v>164</v>
      </c>
      <c r="C11" s="43"/>
      <c r="D11" s="43"/>
      <c r="E11" s="43"/>
      <c r="F11" s="43"/>
      <c r="G11" s="43"/>
      <c r="H11" s="43"/>
      <c r="I11" s="48">
        <f t="shared" si="1"/>
        <v>0</v>
      </c>
      <c r="J11" s="70" t="s">
        <v>32</v>
      </c>
      <c r="K11" s="1">
        <f t="shared" si="0"/>
        <v>0</v>
      </c>
    </row>
    <row r="12" spans="1:13" ht="15.95">
      <c r="B12" s="46" t="s">
        <v>165</v>
      </c>
      <c r="C12" s="43"/>
      <c r="D12" s="43"/>
      <c r="E12" s="43"/>
      <c r="F12" s="43"/>
      <c r="G12" s="43"/>
      <c r="H12" s="43"/>
      <c r="I12" s="48">
        <f t="shared" si="1"/>
        <v>0</v>
      </c>
      <c r="J12" s="70" t="s">
        <v>32</v>
      </c>
      <c r="K12" s="1">
        <f t="shared" si="0"/>
        <v>0</v>
      </c>
    </row>
    <row r="13" spans="1:13" ht="15.95">
      <c r="B13" s="46" t="s">
        <v>166</v>
      </c>
      <c r="C13" s="43"/>
      <c r="D13" s="43"/>
      <c r="E13" s="43"/>
      <c r="F13" s="43"/>
      <c r="G13" s="43"/>
      <c r="H13" s="43"/>
      <c r="I13" s="48">
        <f t="shared" si="1"/>
        <v>0</v>
      </c>
      <c r="J13" s="70" t="s">
        <v>32</v>
      </c>
      <c r="K13" s="1">
        <f t="shared" si="0"/>
        <v>0</v>
      </c>
    </row>
    <row r="14" spans="1:13" ht="15.95">
      <c r="B14" s="46" t="s">
        <v>167</v>
      </c>
      <c r="C14" s="43"/>
      <c r="D14" s="43"/>
      <c r="E14" s="43"/>
      <c r="F14" s="43"/>
      <c r="G14" s="43"/>
      <c r="H14" s="43"/>
      <c r="I14" s="48">
        <f t="shared" si="1"/>
        <v>0</v>
      </c>
      <c r="J14" s="70" t="s">
        <v>32</v>
      </c>
      <c r="K14" s="1">
        <f t="shared" si="0"/>
        <v>0</v>
      </c>
    </row>
    <row r="15" spans="1:13" ht="15.95">
      <c r="B15" s="46" t="s">
        <v>168</v>
      </c>
      <c r="C15" s="43"/>
      <c r="D15" s="43"/>
      <c r="E15" s="43"/>
      <c r="F15" s="43"/>
      <c r="G15" s="43"/>
      <c r="H15" s="43"/>
      <c r="I15" s="48">
        <f>SUM(C15:H15)</f>
        <v>0</v>
      </c>
      <c r="J15" s="70" t="s">
        <v>32</v>
      </c>
      <c r="K15" s="49">
        <f t="shared" si="0"/>
        <v>0</v>
      </c>
    </row>
    <row r="16" spans="1:13" ht="15.95">
      <c r="B16" s="46" t="s">
        <v>169</v>
      </c>
      <c r="C16" s="43"/>
      <c r="D16" s="43"/>
      <c r="E16" s="43"/>
      <c r="F16" s="43"/>
      <c r="G16" s="43"/>
      <c r="H16" s="43"/>
      <c r="I16" s="48">
        <f t="shared" si="1"/>
        <v>0</v>
      </c>
      <c r="J16" s="70" t="s">
        <v>32</v>
      </c>
      <c r="K16" s="49">
        <f t="shared" ref="K16:K18" si="2">IF(J16="yes",I16,0)</f>
        <v>0</v>
      </c>
    </row>
    <row r="17" spans="2:11" ht="15.95">
      <c r="B17" s="46" t="s">
        <v>170</v>
      </c>
      <c r="C17" s="43"/>
      <c r="D17" s="43"/>
      <c r="E17" s="43"/>
      <c r="F17" s="43"/>
      <c r="G17" s="43"/>
      <c r="H17" s="43"/>
      <c r="I17" s="48">
        <f t="shared" si="1"/>
        <v>0</v>
      </c>
      <c r="J17" s="70" t="s">
        <v>32</v>
      </c>
      <c r="K17" s="49">
        <f t="shared" si="2"/>
        <v>0</v>
      </c>
    </row>
    <row r="18" spans="2:11" ht="15.95">
      <c r="B18" s="46" t="s">
        <v>171</v>
      </c>
      <c r="C18" s="43"/>
      <c r="D18" s="43"/>
      <c r="E18" s="43"/>
      <c r="F18" s="43"/>
      <c r="G18" s="43"/>
      <c r="H18" s="43"/>
      <c r="I18" s="48">
        <f t="shared" si="1"/>
        <v>0</v>
      </c>
      <c r="J18" s="70" t="s">
        <v>32</v>
      </c>
      <c r="K18" s="49">
        <f t="shared" si="2"/>
        <v>0</v>
      </c>
    </row>
    <row r="19" spans="2:11" ht="15.95">
      <c r="B19" s="50" t="s">
        <v>172</v>
      </c>
      <c r="C19" s="43"/>
      <c r="D19" s="43"/>
      <c r="E19" s="43"/>
      <c r="F19" s="43"/>
      <c r="G19" s="43"/>
      <c r="H19" s="43"/>
      <c r="I19" s="51"/>
      <c r="J19" s="54"/>
      <c r="K19" s="51"/>
    </row>
    <row r="20" spans="2:11" ht="15.95">
      <c r="B20" s="11" t="s">
        <v>173</v>
      </c>
      <c r="C20" s="11"/>
      <c r="D20" s="11"/>
      <c r="E20" s="11"/>
      <c r="F20" s="11"/>
      <c r="G20" s="11"/>
      <c r="H20" s="11"/>
      <c r="I20" s="48">
        <f t="shared" si="1"/>
        <v>0</v>
      </c>
      <c r="J20" s="86"/>
      <c r="K20" s="48">
        <f t="shared" ref="K20:K31" si="3">IF(J20="yes",I20,0)</f>
        <v>0</v>
      </c>
    </row>
    <row r="21" spans="2:11" ht="15.95">
      <c r="B21" s="11" t="s">
        <v>174</v>
      </c>
      <c r="C21" s="11"/>
      <c r="D21" s="11"/>
      <c r="E21" s="11"/>
      <c r="F21" s="11"/>
      <c r="G21" s="11"/>
      <c r="H21" s="11"/>
      <c r="I21" s="48">
        <f t="shared" si="1"/>
        <v>0</v>
      </c>
      <c r="J21" s="86"/>
      <c r="K21" s="48">
        <f t="shared" si="3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48">
        <f t="shared" si="1"/>
        <v>0</v>
      </c>
      <c r="J22" s="86"/>
      <c r="K22" s="48">
        <f t="shared" si="3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48">
        <f t="shared" si="1"/>
        <v>0</v>
      </c>
      <c r="J23" s="86"/>
      <c r="K23" s="48">
        <f t="shared" si="3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48">
        <f t="shared" si="1"/>
        <v>0</v>
      </c>
      <c r="J24" s="86"/>
      <c r="K24" s="48">
        <f t="shared" si="3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48">
        <f t="shared" si="1"/>
        <v>0</v>
      </c>
      <c r="J25" s="86"/>
      <c r="K25" s="48">
        <f t="shared" si="3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48">
        <f t="shared" si="1"/>
        <v>0</v>
      </c>
      <c r="J26" s="86"/>
      <c r="K26" s="48">
        <f t="shared" si="3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48">
        <f t="shared" si="1"/>
        <v>0</v>
      </c>
      <c r="J27" s="86"/>
      <c r="K27" s="48">
        <f t="shared" si="3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48">
        <f t="shared" si="1"/>
        <v>0</v>
      </c>
      <c r="J28" s="86"/>
      <c r="K28" s="48">
        <f t="shared" si="3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48">
        <f t="shared" si="1"/>
        <v>0</v>
      </c>
      <c r="J29" s="86"/>
      <c r="K29" s="48">
        <f t="shared" si="3"/>
        <v>0</v>
      </c>
    </row>
    <row r="30" spans="2:11" ht="15.95">
      <c r="B30" s="12"/>
      <c r="C30" s="12"/>
      <c r="D30" s="12"/>
      <c r="E30" s="12"/>
      <c r="F30" s="12"/>
      <c r="G30" s="12"/>
      <c r="H30" s="12"/>
      <c r="I30" s="48">
        <f t="shared" si="1"/>
        <v>0</v>
      </c>
      <c r="J30" s="86"/>
      <c r="K30" s="48">
        <f t="shared" si="3"/>
        <v>0</v>
      </c>
    </row>
    <row r="31" spans="2:11" ht="15.95">
      <c r="B31" s="12"/>
      <c r="C31" s="12"/>
      <c r="D31" s="12"/>
      <c r="E31" s="12"/>
      <c r="F31" s="12"/>
      <c r="G31" s="12"/>
      <c r="H31" s="12"/>
      <c r="I31" s="48">
        <f t="shared" si="1"/>
        <v>0</v>
      </c>
      <c r="J31" s="86"/>
      <c r="K31" s="48">
        <f t="shared" si="3"/>
        <v>0</v>
      </c>
    </row>
    <row r="32" spans="2:11" ht="15.95" customHeight="1">
      <c r="B32" s="120" t="s">
        <v>175</v>
      </c>
      <c r="C32" s="120"/>
      <c r="D32" s="120"/>
      <c r="E32" s="120"/>
      <c r="F32" s="120"/>
      <c r="G32" s="120"/>
      <c r="H32" s="120"/>
      <c r="I32" s="120"/>
      <c r="J32" s="120"/>
      <c r="K32" s="52">
        <f>SUM(K5:K31)</f>
        <v>0</v>
      </c>
    </row>
    <row r="34" spans="2:8">
      <c r="B34" s="53" t="s">
        <v>176</v>
      </c>
      <c r="C34" s="53"/>
      <c r="D34" s="53"/>
      <c r="E34" s="53"/>
      <c r="F34" s="53"/>
      <c r="G34" s="53"/>
      <c r="H34" s="53"/>
    </row>
  </sheetData>
  <sheetProtection algorithmName="SHA-512" hashValue="ZgilUrnn/+solFt97ESyWnB16FQCMFIBsiaB+gZE4+YiPx1tQTOF390xAwqVqwAeO78xpoh/FTSD7w5R68gR1w==" saltValue="l9IeBNVO10i2XDEtFhRzzg==" spinCount="100000" sheet="1" objects="1" scenarios="1"/>
  <mergeCells count="1">
    <mergeCell ref="B32:J32"/>
  </mergeCells>
  <phoneticPr fontId="21" type="noConversion"/>
  <hyperlinks>
    <hyperlink ref="K2" location="CALCULATOR!A1" display="Back to home page" xr:uid="{577D8FD8-4C53-4888-91A5-45EE2CC463E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059FDB-DBC2-49C9-94A4-85FDC6C6C2FC}">
          <x14:formula1>
            <xm:f>'PARAMETERS (LOCKED)'!$A$38:$A$39</xm:f>
          </x14:formula1>
          <xm:sqref>J20:J31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E1EDE-E495-4FC5-8963-E6C071321116}">
  <sheetPr codeName="Sheet7"/>
  <dimension ref="A1:K34"/>
  <sheetViews>
    <sheetView showGridLines="0" workbookViewId="0"/>
  </sheetViews>
  <sheetFormatPr defaultRowHeight="14.45"/>
  <cols>
    <col min="2" max="2" width="54.140625" bestFit="1" customWidth="1"/>
    <col min="3" max="8" width="15.5703125" customWidth="1"/>
    <col min="9" max="9" width="24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95</v>
      </c>
    </row>
    <row r="2" spans="1:11">
      <c r="A2" s="5" t="str">
        <f>CALCULATOR!C20</f>
        <v>Dealing in derivatives</v>
      </c>
      <c r="K2" s="44" t="s">
        <v>96</v>
      </c>
    </row>
    <row r="4" spans="1:11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3" t="s">
        <v>155</v>
      </c>
      <c r="J4" s="3" t="s">
        <v>156</v>
      </c>
      <c r="K4" s="3" t="s">
        <v>157</v>
      </c>
    </row>
    <row r="5" spans="1:11" ht="15.95">
      <c r="B5" s="46" t="s">
        <v>177</v>
      </c>
      <c r="C5" s="43"/>
      <c r="D5" s="43"/>
      <c r="E5" s="43"/>
      <c r="F5" s="43"/>
      <c r="G5" s="43"/>
      <c r="H5" s="43"/>
      <c r="I5" s="85">
        <f>SUM(C5:H5)</f>
        <v>0</v>
      </c>
      <c r="J5" s="70" t="s">
        <v>94</v>
      </c>
      <c r="K5" s="48">
        <f>IF(J5="yes",I5,0)</f>
        <v>0</v>
      </c>
    </row>
    <row r="6" spans="1:11" ht="15.95">
      <c r="B6" s="50" t="s">
        <v>172</v>
      </c>
      <c r="C6" s="51"/>
      <c r="D6" s="51"/>
      <c r="E6" s="51"/>
      <c r="F6" s="51"/>
      <c r="G6" s="51"/>
      <c r="H6" s="51"/>
      <c r="I6" s="51"/>
      <c r="J6" s="51"/>
      <c r="K6" s="51"/>
    </row>
    <row r="7" spans="1:11" ht="15.95">
      <c r="B7" s="11" t="s">
        <v>173</v>
      </c>
      <c r="C7" s="43"/>
      <c r="D7" s="43"/>
      <c r="E7" s="43"/>
      <c r="F7" s="43"/>
      <c r="G7" s="43"/>
      <c r="H7" s="43"/>
      <c r="I7" s="85">
        <f>SUM(C7:H7)</f>
        <v>0</v>
      </c>
      <c r="J7" s="86"/>
      <c r="K7" s="48">
        <f t="shared" ref="K7:K12" si="0">IF(J7="yes",I7,0)</f>
        <v>0</v>
      </c>
    </row>
    <row r="8" spans="1:11" ht="15.95">
      <c r="B8" s="11" t="s">
        <v>174</v>
      </c>
      <c r="C8" s="43"/>
      <c r="D8" s="43"/>
      <c r="E8" s="43"/>
      <c r="F8" s="43"/>
      <c r="G8" s="43"/>
      <c r="H8" s="43"/>
      <c r="I8" s="85">
        <f t="shared" ref="I8:I29" si="1">SUM(C8:H8)</f>
        <v>0</v>
      </c>
      <c r="J8" s="86"/>
      <c r="K8" s="48">
        <f t="shared" si="0"/>
        <v>0</v>
      </c>
    </row>
    <row r="9" spans="1:11" ht="15.95">
      <c r="B9" s="12"/>
      <c r="C9" s="43"/>
      <c r="D9" s="43"/>
      <c r="E9" s="43"/>
      <c r="F9" s="43"/>
      <c r="G9" s="43"/>
      <c r="H9" s="43"/>
      <c r="I9" s="85">
        <f t="shared" si="1"/>
        <v>0</v>
      </c>
      <c r="J9" s="86"/>
      <c r="K9" s="48">
        <f t="shared" si="0"/>
        <v>0</v>
      </c>
    </row>
    <row r="10" spans="1:11" ht="15.95">
      <c r="B10" s="12"/>
      <c r="C10" s="43"/>
      <c r="D10" s="43"/>
      <c r="E10" s="43"/>
      <c r="F10" s="43"/>
      <c r="G10" s="43"/>
      <c r="H10" s="43"/>
      <c r="I10" s="85">
        <f t="shared" si="1"/>
        <v>0</v>
      </c>
      <c r="J10" s="86"/>
      <c r="K10" s="48">
        <f t="shared" si="0"/>
        <v>0</v>
      </c>
    </row>
    <row r="11" spans="1:11" ht="15.95">
      <c r="B11" s="12"/>
      <c r="C11" s="43"/>
      <c r="D11" s="43"/>
      <c r="E11" s="43"/>
      <c r="F11" s="43"/>
      <c r="G11" s="43"/>
      <c r="H11" s="43"/>
      <c r="I11" s="85">
        <f t="shared" si="1"/>
        <v>0</v>
      </c>
      <c r="J11" s="86"/>
      <c r="K11" s="48">
        <f t="shared" si="0"/>
        <v>0</v>
      </c>
    </row>
    <row r="12" spans="1:11" ht="15.95">
      <c r="B12" s="12"/>
      <c r="C12" s="43"/>
      <c r="D12" s="43"/>
      <c r="E12" s="43"/>
      <c r="F12" s="43"/>
      <c r="G12" s="43"/>
      <c r="H12" s="43"/>
      <c r="I12" s="85">
        <f t="shared" si="1"/>
        <v>0</v>
      </c>
      <c r="J12" s="86"/>
      <c r="K12" s="48">
        <f t="shared" si="0"/>
        <v>0</v>
      </c>
    </row>
    <row r="13" spans="1:11" ht="15.95">
      <c r="B13" s="12"/>
      <c r="C13" s="43"/>
      <c r="D13" s="43"/>
      <c r="E13" s="43"/>
      <c r="F13" s="43"/>
      <c r="G13" s="43"/>
      <c r="H13" s="43"/>
      <c r="I13" s="85">
        <f t="shared" si="1"/>
        <v>0</v>
      </c>
      <c r="J13" s="86"/>
      <c r="K13" s="48">
        <f t="shared" ref="K13:K27" si="2">IF(J13="yes",I13,0)</f>
        <v>0</v>
      </c>
    </row>
    <row r="14" spans="1:11" ht="15.95">
      <c r="B14" s="12"/>
      <c r="C14" s="43"/>
      <c r="D14" s="43"/>
      <c r="E14" s="43"/>
      <c r="F14" s="43"/>
      <c r="G14" s="43"/>
      <c r="H14" s="43"/>
      <c r="I14" s="85">
        <f t="shared" si="1"/>
        <v>0</v>
      </c>
      <c r="J14" s="86"/>
      <c r="K14" s="48">
        <f t="shared" si="2"/>
        <v>0</v>
      </c>
    </row>
    <row r="15" spans="1:11" ht="15.95">
      <c r="B15" s="12"/>
      <c r="C15" s="43"/>
      <c r="D15" s="43"/>
      <c r="E15" s="43"/>
      <c r="F15" s="43"/>
      <c r="G15" s="43"/>
      <c r="H15" s="43"/>
      <c r="I15" s="85">
        <f t="shared" si="1"/>
        <v>0</v>
      </c>
      <c r="J15" s="86"/>
      <c r="K15" s="48">
        <f t="shared" si="2"/>
        <v>0</v>
      </c>
    </row>
    <row r="16" spans="1:11" ht="15.95">
      <c r="B16" s="12"/>
      <c r="C16" s="43"/>
      <c r="D16" s="43"/>
      <c r="E16" s="43"/>
      <c r="F16" s="43"/>
      <c r="G16" s="43"/>
      <c r="H16" s="43"/>
      <c r="I16" s="85">
        <f t="shared" si="1"/>
        <v>0</v>
      </c>
      <c r="J16" s="86"/>
      <c r="K16" s="48">
        <f t="shared" si="2"/>
        <v>0</v>
      </c>
    </row>
    <row r="17" spans="2:11" ht="15.95">
      <c r="B17" s="12"/>
      <c r="C17" s="43"/>
      <c r="D17" s="43"/>
      <c r="E17" s="43"/>
      <c r="F17" s="43"/>
      <c r="G17" s="43"/>
      <c r="H17" s="43"/>
      <c r="I17" s="85">
        <f t="shared" si="1"/>
        <v>0</v>
      </c>
      <c r="J17" s="86"/>
      <c r="K17" s="48">
        <f t="shared" si="2"/>
        <v>0</v>
      </c>
    </row>
    <row r="18" spans="2:11" ht="15.95">
      <c r="B18" s="12"/>
      <c r="C18" s="43"/>
      <c r="D18" s="43"/>
      <c r="E18" s="43"/>
      <c r="F18" s="43"/>
      <c r="G18" s="43"/>
      <c r="H18" s="43"/>
      <c r="I18" s="85">
        <f t="shared" si="1"/>
        <v>0</v>
      </c>
      <c r="J18" s="86"/>
      <c r="K18" s="48">
        <f t="shared" si="2"/>
        <v>0</v>
      </c>
    </row>
    <row r="19" spans="2:11" ht="15.95">
      <c r="B19" s="12"/>
      <c r="C19" s="43"/>
      <c r="D19" s="43"/>
      <c r="E19" s="43"/>
      <c r="F19" s="43"/>
      <c r="G19" s="43"/>
      <c r="H19" s="43"/>
      <c r="I19" s="85">
        <f t="shared" si="1"/>
        <v>0</v>
      </c>
      <c r="J19" s="86"/>
      <c r="K19" s="48">
        <f t="shared" si="2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5">
        <f t="shared" si="1"/>
        <v>0</v>
      </c>
      <c r="J20" s="86"/>
      <c r="K20" s="48">
        <f t="shared" si="2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5">
        <f t="shared" si="1"/>
        <v>0</v>
      </c>
      <c r="J21" s="86"/>
      <c r="K21" s="48">
        <f t="shared" si="2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5">
        <f t="shared" si="1"/>
        <v>0</v>
      </c>
      <c r="J22" s="86"/>
      <c r="K22" s="48">
        <f t="shared" si="2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5">
        <f t="shared" si="1"/>
        <v>0</v>
      </c>
      <c r="J23" s="86"/>
      <c r="K23" s="48">
        <f>IF(J23="yes",I23,0)</f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5">
        <f t="shared" si="1"/>
        <v>0</v>
      </c>
      <c r="J24" s="86"/>
      <c r="K24" s="48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5">
        <f t="shared" si="1"/>
        <v>0</v>
      </c>
      <c r="J25" s="86"/>
      <c r="K25" s="48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5">
        <f t="shared" si="1"/>
        <v>0</v>
      </c>
      <c r="J26" s="86"/>
      <c r="K26" s="48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5">
        <f t="shared" si="1"/>
        <v>0</v>
      </c>
      <c r="J27" s="86"/>
      <c r="K27" s="48">
        <f t="shared" si="2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5">
        <f t="shared" si="1"/>
        <v>0</v>
      </c>
      <c r="J28" s="86"/>
      <c r="K28" s="48">
        <f>IF(J28="yes",I28,0)</f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5">
        <f t="shared" si="1"/>
        <v>0</v>
      </c>
      <c r="J29" s="86"/>
      <c r="K29" s="48">
        <f>IF(J29="yes",I29,0)</f>
        <v>0</v>
      </c>
    </row>
    <row r="30" spans="2:11" ht="15.95" customHeight="1">
      <c r="B30" s="109" t="s">
        <v>175</v>
      </c>
      <c r="C30" s="109"/>
      <c r="D30" s="109"/>
      <c r="E30" s="109"/>
      <c r="F30" s="109"/>
      <c r="G30" s="109"/>
      <c r="H30" s="109"/>
      <c r="I30" s="109"/>
      <c r="J30" s="109"/>
      <c r="K30" s="52">
        <f>SUM(K5:K29)</f>
        <v>0</v>
      </c>
    </row>
    <row r="34" spans="3:8">
      <c r="C34" s="53"/>
      <c r="D34" s="53"/>
      <c r="E34" s="53"/>
      <c r="F34" s="53"/>
      <c r="G34" s="53"/>
      <c r="H34" s="53"/>
    </row>
  </sheetData>
  <sheetProtection algorithmName="SHA-512" hashValue="vUaUmyY85KrrDmA2tNWVxi6IMpSsjQkitx9GVpBQon8mp1ByHJ2EkcUdC0cuATR87dyz0P/rCacAfnYQwMcS6g==" saltValue="48gsvxgD+P43mezKHOuDKA==" spinCount="100000" sheet="1" objects="1" scenarios="1"/>
  <mergeCells count="1">
    <mergeCell ref="B30:J30"/>
  </mergeCells>
  <hyperlinks>
    <hyperlink ref="K2" location="CALCULATOR!A1" display="Back to home page" xr:uid="{1302503B-A846-4F94-9398-C82910875BC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56F579D-A1D7-4A0E-AFB9-B172A91BD8C7}">
          <x14:formula1>
            <xm:f>'PARAMETERS (LOCKED)'!$A$38:$A$39</xm:f>
          </x14:formula1>
          <xm:sqref>J7:J29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221EC-325E-4C24-9D09-0CD5B2886107}">
  <sheetPr codeName="Sheet8"/>
  <dimension ref="A1:K34"/>
  <sheetViews>
    <sheetView showGridLines="0" workbookViewId="0"/>
  </sheetViews>
  <sheetFormatPr defaultRowHeight="14.45"/>
  <cols>
    <col min="2" max="2" width="54.140625" bestFit="1" customWidth="1"/>
    <col min="3" max="8" width="15.5703125" customWidth="1"/>
    <col min="9" max="9" width="24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95</v>
      </c>
    </row>
    <row r="2" spans="1:11">
      <c r="A2" s="5" t="str">
        <f>CALCULATOR!C23</f>
        <v>Advising on corporate finance</v>
      </c>
      <c r="K2" s="44" t="s">
        <v>96</v>
      </c>
    </row>
    <row r="4" spans="1:11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3" t="s">
        <v>155</v>
      </c>
      <c r="J4" s="3" t="s">
        <v>156</v>
      </c>
      <c r="K4" s="3" t="s">
        <v>157</v>
      </c>
    </row>
    <row r="5" spans="1:11" ht="15.95">
      <c r="B5" s="46" t="s">
        <v>178</v>
      </c>
      <c r="C5" s="43"/>
      <c r="D5" s="43"/>
      <c r="E5" s="43"/>
      <c r="F5" s="43"/>
      <c r="G5" s="43"/>
      <c r="H5" s="43"/>
      <c r="I5" s="85">
        <f>SUM(C5:H5)</f>
        <v>0</v>
      </c>
      <c r="J5" s="70" t="s">
        <v>94</v>
      </c>
      <c r="K5" s="48">
        <f>IF(J5="yes",I5,0)</f>
        <v>0</v>
      </c>
    </row>
    <row r="6" spans="1:11" ht="15.95">
      <c r="B6" s="46" t="s">
        <v>179</v>
      </c>
      <c r="C6" s="43"/>
      <c r="D6" s="43"/>
      <c r="E6" s="43"/>
      <c r="F6" s="43"/>
      <c r="G6" s="43"/>
      <c r="H6" s="43"/>
      <c r="I6" s="85">
        <f>SUM(C6:H6)</f>
        <v>0</v>
      </c>
      <c r="J6" s="70" t="s">
        <v>94</v>
      </c>
      <c r="K6" s="48">
        <f>IF(J6="yes",I6,0)</f>
        <v>0</v>
      </c>
    </row>
    <row r="7" spans="1:11" ht="15.95">
      <c r="B7" s="50" t="s">
        <v>172</v>
      </c>
      <c r="C7" s="51"/>
      <c r="D7" s="51"/>
      <c r="E7" s="51"/>
      <c r="F7" s="51"/>
      <c r="G7" s="51"/>
      <c r="H7" s="51"/>
      <c r="I7" s="51"/>
      <c r="J7" s="51"/>
      <c r="K7" s="51"/>
    </row>
    <row r="8" spans="1:11" ht="15.95">
      <c r="B8" s="11" t="s">
        <v>173</v>
      </c>
      <c r="C8" s="43"/>
      <c r="D8" s="43"/>
      <c r="E8" s="43"/>
      <c r="F8" s="43"/>
      <c r="G8" s="43"/>
      <c r="H8" s="43"/>
      <c r="I8" s="85">
        <f>SUM(C8:H8)</f>
        <v>0</v>
      </c>
      <c r="J8" s="86"/>
      <c r="K8" s="48">
        <f t="shared" ref="K8:K29" si="0">IF(J8="yes",I8,0)</f>
        <v>0</v>
      </c>
    </row>
    <row r="9" spans="1:11" ht="15.95">
      <c r="B9" s="11" t="s">
        <v>174</v>
      </c>
      <c r="C9" s="43"/>
      <c r="D9" s="43"/>
      <c r="E9" s="43"/>
      <c r="F9" s="43"/>
      <c r="G9" s="43"/>
      <c r="H9" s="43"/>
      <c r="I9" s="85">
        <f t="shared" ref="I9:I29" si="1">SUM(C9:H9)</f>
        <v>0</v>
      </c>
      <c r="J9" s="86"/>
      <c r="K9" s="48">
        <f t="shared" si="0"/>
        <v>0</v>
      </c>
    </row>
    <row r="10" spans="1:11" ht="15.95">
      <c r="B10" s="12"/>
      <c r="C10" s="43"/>
      <c r="D10" s="43"/>
      <c r="E10" s="43"/>
      <c r="F10" s="43"/>
      <c r="G10" s="43"/>
      <c r="H10" s="43"/>
      <c r="I10" s="85">
        <f t="shared" si="1"/>
        <v>0</v>
      </c>
      <c r="J10" s="86"/>
      <c r="K10" s="48">
        <f t="shared" si="0"/>
        <v>0</v>
      </c>
    </row>
    <row r="11" spans="1:11" ht="15.95">
      <c r="B11" s="12"/>
      <c r="C11" s="43"/>
      <c r="D11" s="43"/>
      <c r="E11" s="43"/>
      <c r="F11" s="43"/>
      <c r="G11" s="43"/>
      <c r="H11" s="43"/>
      <c r="I11" s="85">
        <f t="shared" si="1"/>
        <v>0</v>
      </c>
      <c r="J11" s="86"/>
      <c r="K11" s="48">
        <f t="shared" si="0"/>
        <v>0</v>
      </c>
    </row>
    <row r="12" spans="1:11" ht="15.95">
      <c r="B12" s="12"/>
      <c r="C12" s="43"/>
      <c r="D12" s="43"/>
      <c r="E12" s="43"/>
      <c r="F12" s="43"/>
      <c r="G12" s="43"/>
      <c r="H12" s="43"/>
      <c r="I12" s="85">
        <f t="shared" si="1"/>
        <v>0</v>
      </c>
      <c r="J12" s="86"/>
      <c r="K12" s="48">
        <f>IF(J12="yes",I12,0)</f>
        <v>0</v>
      </c>
    </row>
    <row r="13" spans="1:11" ht="15.95">
      <c r="B13" s="12"/>
      <c r="C13" s="43"/>
      <c r="D13" s="43"/>
      <c r="E13" s="43"/>
      <c r="F13" s="43"/>
      <c r="G13" s="43"/>
      <c r="H13" s="43"/>
      <c r="I13" s="85">
        <f t="shared" si="1"/>
        <v>0</v>
      </c>
      <c r="J13" s="86"/>
      <c r="K13" s="48">
        <f t="shared" si="0"/>
        <v>0</v>
      </c>
    </row>
    <row r="14" spans="1:11" ht="15.95">
      <c r="B14" s="12"/>
      <c r="C14" s="43"/>
      <c r="D14" s="43"/>
      <c r="E14" s="43"/>
      <c r="F14" s="43"/>
      <c r="G14" s="43"/>
      <c r="H14" s="43"/>
      <c r="I14" s="85">
        <f t="shared" si="1"/>
        <v>0</v>
      </c>
      <c r="J14" s="86"/>
      <c r="K14" s="48">
        <f>IF(J14="yes",I14,0)</f>
        <v>0</v>
      </c>
    </row>
    <row r="15" spans="1:11" ht="15.95">
      <c r="B15" s="12"/>
      <c r="C15" s="43"/>
      <c r="D15" s="43"/>
      <c r="E15" s="43"/>
      <c r="F15" s="43"/>
      <c r="G15" s="43"/>
      <c r="H15" s="43"/>
      <c r="I15" s="85">
        <f>SUM(C15:H15)</f>
        <v>0</v>
      </c>
      <c r="J15" s="86"/>
      <c r="K15" s="48">
        <f t="shared" si="0"/>
        <v>0</v>
      </c>
    </row>
    <row r="16" spans="1:11" ht="15.95">
      <c r="B16" s="12"/>
      <c r="C16" s="43"/>
      <c r="D16" s="43"/>
      <c r="E16" s="43"/>
      <c r="F16" s="43"/>
      <c r="G16" s="43"/>
      <c r="H16" s="43"/>
      <c r="I16" s="85">
        <f>SUM(C16:H16)</f>
        <v>0</v>
      </c>
      <c r="J16" s="86"/>
      <c r="K16" s="48">
        <f t="shared" si="0"/>
        <v>0</v>
      </c>
    </row>
    <row r="17" spans="2:11" ht="15.95">
      <c r="B17" s="12"/>
      <c r="C17" s="43"/>
      <c r="D17" s="43"/>
      <c r="E17" s="43"/>
      <c r="F17" s="43"/>
      <c r="G17" s="43"/>
      <c r="H17" s="43"/>
      <c r="I17" s="85">
        <f t="shared" si="1"/>
        <v>0</v>
      </c>
      <c r="J17" s="86"/>
      <c r="K17" s="48">
        <f t="shared" si="0"/>
        <v>0</v>
      </c>
    </row>
    <row r="18" spans="2:11" ht="15.95">
      <c r="B18" s="12"/>
      <c r="C18" s="43"/>
      <c r="D18" s="43"/>
      <c r="E18" s="43"/>
      <c r="F18" s="43"/>
      <c r="G18" s="43"/>
      <c r="H18" s="43"/>
      <c r="I18" s="85">
        <f t="shared" si="1"/>
        <v>0</v>
      </c>
      <c r="J18" s="86"/>
      <c r="K18" s="48">
        <f t="shared" si="0"/>
        <v>0</v>
      </c>
    </row>
    <row r="19" spans="2:11" ht="15.95">
      <c r="B19" s="12"/>
      <c r="C19" s="43"/>
      <c r="D19" s="43"/>
      <c r="E19" s="43"/>
      <c r="F19" s="43"/>
      <c r="G19" s="43"/>
      <c r="H19" s="43"/>
      <c r="I19" s="85">
        <f t="shared" si="1"/>
        <v>0</v>
      </c>
      <c r="J19" s="86"/>
      <c r="K19" s="48">
        <f t="shared" si="0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5">
        <f t="shared" si="1"/>
        <v>0</v>
      </c>
      <c r="J20" s="86"/>
      <c r="K20" s="48">
        <f t="shared" si="0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5">
        <f t="shared" si="1"/>
        <v>0</v>
      </c>
      <c r="J21" s="86"/>
      <c r="K21" s="48">
        <f t="shared" si="0"/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5">
        <f t="shared" si="1"/>
        <v>0</v>
      </c>
      <c r="J22" s="86"/>
      <c r="K22" s="48">
        <f t="shared" si="0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5">
        <f t="shared" si="1"/>
        <v>0</v>
      </c>
      <c r="J23" s="86"/>
      <c r="K23" s="48">
        <f t="shared" si="0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5">
        <f t="shared" si="1"/>
        <v>0</v>
      </c>
      <c r="J24" s="86"/>
      <c r="K24" s="48">
        <f t="shared" si="0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5">
        <f t="shared" si="1"/>
        <v>0</v>
      </c>
      <c r="J25" s="86"/>
      <c r="K25" s="48">
        <f t="shared" si="0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5">
        <f t="shared" si="1"/>
        <v>0</v>
      </c>
      <c r="J26" s="86"/>
      <c r="K26" s="48">
        <f t="shared" si="0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5">
        <f t="shared" si="1"/>
        <v>0</v>
      </c>
      <c r="J27" s="86"/>
      <c r="K27" s="48">
        <f t="shared" si="0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5">
        <f t="shared" si="1"/>
        <v>0</v>
      </c>
      <c r="J28" s="86"/>
      <c r="K28" s="48">
        <f t="shared" si="0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5">
        <f t="shared" si="1"/>
        <v>0</v>
      </c>
      <c r="J29" s="86"/>
      <c r="K29" s="48">
        <f t="shared" si="0"/>
        <v>0</v>
      </c>
    </row>
    <row r="30" spans="2:11" ht="15.95" customHeight="1">
      <c r="B30" s="109" t="s">
        <v>175</v>
      </c>
      <c r="C30" s="109"/>
      <c r="D30" s="109"/>
      <c r="E30" s="109"/>
      <c r="F30" s="109"/>
      <c r="G30" s="109"/>
      <c r="H30" s="109"/>
      <c r="I30" s="109"/>
      <c r="J30" s="109"/>
      <c r="K30" s="52">
        <f>SUM(K5:K29)</f>
        <v>0</v>
      </c>
    </row>
    <row r="34" spans="3:8">
      <c r="C34" s="53"/>
      <c r="D34" s="53"/>
      <c r="E34" s="53"/>
      <c r="F34" s="53"/>
      <c r="G34" s="53"/>
      <c r="H34" s="53"/>
    </row>
  </sheetData>
  <sheetProtection algorithmName="SHA-512" hashValue="4qZ8CcrMfjq5wUUgalgk2dg8br0u7fmPI+x3XpIr89mQCnfoYQI3TLoXo7c+Pk960rEHeErMvSRfOWSTvi7/6g==" saltValue="quOxeWSjoUtOCMlaSIZRTw==" spinCount="100000" sheet="1" objects="1" scenarios="1"/>
  <mergeCells count="1">
    <mergeCell ref="B30:J30"/>
  </mergeCells>
  <hyperlinks>
    <hyperlink ref="K2" location="CALCULATOR!A1" display="Back to home page" xr:uid="{9EF1D803-80A2-45A4-8ADB-DF26571F734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AFBA6E-4951-4AFD-A4B5-3DA463150BB0}">
          <x14:formula1>
            <xm:f>'PARAMETERS (LOCKED)'!$A$38:$A$39</xm:f>
          </x14:formula1>
          <xm:sqref>J8:J29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67D96-E08F-4AE6-9889-35559D61D75E}">
  <sheetPr codeName="Sheet9"/>
  <dimension ref="A1:K34"/>
  <sheetViews>
    <sheetView showGridLines="0" workbookViewId="0"/>
  </sheetViews>
  <sheetFormatPr defaultRowHeight="14.45"/>
  <cols>
    <col min="2" max="2" width="54.140625" bestFit="1" customWidth="1"/>
    <col min="3" max="8" width="15.5703125" customWidth="1"/>
    <col min="9" max="9" width="24" customWidth="1"/>
    <col min="10" max="10" width="28.140625" customWidth="1"/>
    <col min="11" max="11" width="21.5703125" bestFit="1" customWidth="1"/>
    <col min="12" max="12" width="19.5703125" customWidth="1"/>
  </cols>
  <sheetData>
    <row r="1" spans="1:11">
      <c r="A1" s="5" t="s">
        <v>95</v>
      </c>
    </row>
    <row r="2" spans="1:11">
      <c r="A2" s="5" t="str">
        <f>CALCULATOR!C16</f>
        <v>Fund management in relation to asset management restricted to REIT</v>
      </c>
      <c r="K2" s="44" t="s">
        <v>96</v>
      </c>
    </row>
    <row r="4" spans="1:11" ht="29.1" customHeight="1">
      <c r="B4" s="3" t="s">
        <v>148</v>
      </c>
      <c r="C4" s="3" t="s">
        <v>149</v>
      </c>
      <c r="D4" s="3" t="s">
        <v>150</v>
      </c>
      <c r="E4" s="3" t="s">
        <v>151</v>
      </c>
      <c r="F4" s="3" t="s">
        <v>152</v>
      </c>
      <c r="G4" s="3" t="s">
        <v>153</v>
      </c>
      <c r="H4" s="3" t="s">
        <v>154</v>
      </c>
      <c r="I4" s="3" t="s">
        <v>155</v>
      </c>
      <c r="J4" s="3" t="s">
        <v>156</v>
      </c>
      <c r="K4" s="3" t="s">
        <v>157</v>
      </c>
    </row>
    <row r="5" spans="1:11" ht="15.95">
      <c r="B5" s="46" t="s">
        <v>180</v>
      </c>
      <c r="C5" s="43"/>
      <c r="D5" s="43"/>
      <c r="E5" s="43"/>
      <c r="F5" s="43"/>
      <c r="G5" s="43"/>
      <c r="H5" s="43"/>
      <c r="I5" s="85">
        <f>SUM(C5:H5)</f>
        <v>0</v>
      </c>
      <c r="J5" s="70" t="s">
        <v>94</v>
      </c>
      <c r="K5" s="48">
        <f>IF(J5="yes",I5,0)</f>
        <v>0</v>
      </c>
    </row>
    <row r="6" spans="1:11" ht="15.95">
      <c r="B6" s="46" t="s">
        <v>181</v>
      </c>
      <c r="C6" s="43"/>
      <c r="D6" s="43"/>
      <c r="E6" s="43"/>
      <c r="F6" s="43"/>
      <c r="G6" s="43"/>
      <c r="H6" s="43"/>
      <c r="I6" s="85">
        <f>SUM(C6)</f>
        <v>0</v>
      </c>
      <c r="J6" s="70" t="s">
        <v>94</v>
      </c>
      <c r="K6" s="48">
        <f>IF(J6="yes",I6,0)</f>
        <v>0</v>
      </c>
    </row>
    <row r="7" spans="1:11" ht="15.95">
      <c r="B7" s="46" t="s">
        <v>182</v>
      </c>
      <c r="C7" s="43"/>
      <c r="D7" s="43"/>
      <c r="E7" s="43"/>
      <c r="F7" s="43"/>
      <c r="G7" s="43"/>
      <c r="H7" s="43"/>
      <c r="I7" s="85">
        <f t="shared" ref="I7:I29" si="0">SUM(C7:H7)</f>
        <v>0</v>
      </c>
      <c r="J7" s="70" t="s">
        <v>94</v>
      </c>
      <c r="K7" s="48">
        <f>IF(J7="yes",I7,0)</f>
        <v>0</v>
      </c>
    </row>
    <row r="8" spans="1:11" ht="15.95">
      <c r="B8" s="46" t="s">
        <v>183</v>
      </c>
      <c r="C8" s="43"/>
      <c r="D8" s="43"/>
      <c r="E8" s="43"/>
      <c r="F8" s="43"/>
      <c r="G8" s="43"/>
      <c r="H8" s="43"/>
      <c r="I8" s="85">
        <f t="shared" si="0"/>
        <v>0</v>
      </c>
      <c r="J8" s="70" t="s">
        <v>94</v>
      </c>
      <c r="K8" s="48">
        <f>IF(J8="yes",I8,0)</f>
        <v>0</v>
      </c>
    </row>
    <row r="9" spans="1:11" ht="15.95">
      <c r="B9" s="50" t="s">
        <v>172</v>
      </c>
      <c r="C9" s="51"/>
      <c r="D9" s="51"/>
      <c r="E9" s="51"/>
      <c r="F9" s="51"/>
      <c r="G9" s="51"/>
      <c r="H9" s="51"/>
      <c r="I9" s="51"/>
      <c r="J9" s="51"/>
      <c r="K9" s="51"/>
    </row>
    <row r="10" spans="1:11" ht="15.95">
      <c r="B10" s="11" t="s">
        <v>173</v>
      </c>
      <c r="C10" s="43"/>
      <c r="D10" s="43"/>
      <c r="E10" s="43"/>
      <c r="F10" s="43"/>
      <c r="G10" s="43"/>
      <c r="H10" s="43"/>
      <c r="I10" s="85">
        <f t="shared" si="0"/>
        <v>0</v>
      </c>
      <c r="J10" s="86"/>
      <c r="K10" s="48">
        <f t="shared" ref="K10:K29" si="1">IF(J10="yes",I10,0)</f>
        <v>0</v>
      </c>
    </row>
    <row r="11" spans="1:11" ht="15.95">
      <c r="B11" s="11" t="s">
        <v>174</v>
      </c>
      <c r="C11" s="43"/>
      <c r="D11" s="43"/>
      <c r="E11" s="43"/>
      <c r="F11" s="43"/>
      <c r="G11" s="43"/>
      <c r="H11" s="43"/>
      <c r="I11" s="85">
        <f t="shared" si="0"/>
        <v>0</v>
      </c>
      <c r="J11" s="86"/>
      <c r="K11" s="48">
        <f t="shared" si="1"/>
        <v>0</v>
      </c>
    </row>
    <row r="12" spans="1:11" ht="15.95">
      <c r="B12" s="12"/>
      <c r="C12" s="43"/>
      <c r="D12" s="43"/>
      <c r="E12" s="43"/>
      <c r="F12" s="43"/>
      <c r="G12" s="43"/>
      <c r="H12" s="43"/>
      <c r="I12" s="85">
        <f t="shared" si="0"/>
        <v>0</v>
      </c>
      <c r="J12" s="86"/>
      <c r="K12" s="48">
        <f t="shared" si="1"/>
        <v>0</v>
      </c>
    </row>
    <row r="13" spans="1:11" ht="15.95">
      <c r="B13" s="12"/>
      <c r="C13" s="43"/>
      <c r="D13" s="43"/>
      <c r="E13" s="43"/>
      <c r="F13" s="43"/>
      <c r="G13" s="43"/>
      <c r="H13" s="43"/>
      <c r="I13" s="85">
        <f t="shared" si="0"/>
        <v>0</v>
      </c>
      <c r="J13" s="86"/>
      <c r="K13" s="48">
        <f t="shared" si="1"/>
        <v>0</v>
      </c>
    </row>
    <row r="14" spans="1:11" ht="15.95">
      <c r="B14" s="12"/>
      <c r="C14" s="43"/>
      <c r="D14" s="43"/>
      <c r="E14" s="43"/>
      <c r="F14" s="43"/>
      <c r="G14" s="43"/>
      <c r="H14" s="43"/>
      <c r="I14" s="85">
        <f t="shared" si="0"/>
        <v>0</v>
      </c>
      <c r="J14" s="86"/>
      <c r="K14" s="48">
        <f t="shared" si="1"/>
        <v>0</v>
      </c>
    </row>
    <row r="15" spans="1:11" ht="15.95">
      <c r="B15" s="12"/>
      <c r="C15" s="43"/>
      <c r="D15" s="43"/>
      <c r="E15" s="43"/>
      <c r="F15" s="43"/>
      <c r="G15" s="43"/>
      <c r="H15" s="43"/>
      <c r="I15" s="85">
        <f t="shared" si="0"/>
        <v>0</v>
      </c>
      <c r="J15" s="86"/>
      <c r="K15" s="48">
        <f t="shared" si="1"/>
        <v>0</v>
      </c>
    </row>
    <row r="16" spans="1:11" ht="15.95">
      <c r="B16" s="12"/>
      <c r="C16" s="43"/>
      <c r="D16" s="43"/>
      <c r="E16" s="43"/>
      <c r="F16" s="43"/>
      <c r="G16" s="43"/>
      <c r="H16" s="43"/>
      <c r="I16" s="85">
        <f t="shared" si="0"/>
        <v>0</v>
      </c>
      <c r="J16" s="86"/>
      <c r="K16" s="48">
        <f t="shared" si="1"/>
        <v>0</v>
      </c>
    </row>
    <row r="17" spans="2:11" ht="15.95">
      <c r="B17" s="12"/>
      <c r="C17" s="43"/>
      <c r="D17" s="43"/>
      <c r="E17" s="43"/>
      <c r="F17" s="43"/>
      <c r="G17" s="43"/>
      <c r="H17" s="43"/>
      <c r="I17" s="85">
        <f t="shared" si="0"/>
        <v>0</v>
      </c>
      <c r="J17" s="86"/>
      <c r="K17" s="48">
        <f t="shared" si="1"/>
        <v>0</v>
      </c>
    </row>
    <row r="18" spans="2:11" ht="15.95">
      <c r="B18" s="12"/>
      <c r="C18" s="43"/>
      <c r="D18" s="43"/>
      <c r="E18" s="43"/>
      <c r="F18" s="43"/>
      <c r="G18" s="43"/>
      <c r="H18" s="43"/>
      <c r="I18" s="85">
        <f t="shared" si="0"/>
        <v>0</v>
      </c>
      <c r="J18" s="86"/>
      <c r="K18" s="48">
        <f t="shared" si="1"/>
        <v>0</v>
      </c>
    </row>
    <row r="19" spans="2:11" ht="15.95">
      <c r="B19" s="12"/>
      <c r="C19" s="43"/>
      <c r="D19" s="43"/>
      <c r="E19" s="43"/>
      <c r="F19" s="43"/>
      <c r="G19" s="43"/>
      <c r="H19" s="43"/>
      <c r="I19" s="85">
        <f t="shared" si="0"/>
        <v>0</v>
      </c>
      <c r="J19" s="86"/>
      <c r="K19" s="48">
        <f t="shared" si="1"/>
        <v>0</v>
      </c>
    </row>
    <row r="20" spans="2:11" ht="15.95">
      <c r="B20" s="12"/>
      <c r="C20" s="11"/>
      <c r="D20" s="11"/>
      <c r="E20" s="11"/>
      <c r="F20" s="11"/>
      <c r="G20" s="11"/>
      <c r="H20" s="11"/>
      <c r="I20" s="85">
        <f t="shared" si="0"/>
        <v>0</v>
      </c>
      <c r="J20" s="86"/>
      <c r="K20" s="48">
        <f t="shared" si="1"/>
        <v>0</v>
      </c>
    </row>
    <row r="21" spans="2:11" ht="15.95">
      <c r="B21" s="12"/>
      <c r="C21" s="11"/>
      <c r="D21" s="11"/>
      <c r="E21" s="11"/>
      <c r="F21" s="11"/>
      <c r="G21" s="11"/>
      <c r="H21" s="11"/>
      <c r="I21" s="85">
        <f t="shared" si="0"/>
        <v>0</v>
      </c>
      <c r="J21" s="86"/>
      <c r="K21" s="48">
        <f t="shared" ref="K21:K26" si="2">IF(J21="yes",I21,0)</f>
        <v>0</v>
      </c>
    </row>
    <row r="22" spans="2:11" ht="15.95">
      <c r="B22" s="12"/>
      <c r="C22" s="12"/>
      <c r="D22" s="12"/>
      <c r="E22" s="12"/>
      <c r="F22" s="12"/>
      <c r="G22" s="12"/>
      <c r="H22" s="12"/>
      <c r="I22" s="85">
        <f t="shared" si="0"/>
        <v>0</v>
      </c>
      <c r="J22" s="86"/>
      <c r="K22" s="48">
        <f t="shared" si="2"/>
        <v>0</v>
      </c>
    </row>
    <row r="23" spans="2:11" ht="15.95">
      <c r="B23" s="12"/>
      <c r="C23" s="12"/>
      <c r="D23" s="12"/>
      <c r="E23" s="12"/>
      <c r="F23" s="12"/>
      <c r="G23" s="12"/>
      <c r="H23" s="12"/>
      <c r="I23" s="85">
        <f t="shared" si="0"/>
        <v>0</v>
      </c>
      <c r="J23" s="86"/>
      <c r="K23" s="48">
        <f t="shared" si="2"/>
        <v>0</v>
      </c>
    </row>
    <row r="24" spans="2:11" ht="15.95">
      <c r="B24" s="12"/>
      <c r="C24" s="12"/>
      <c r="D24" s="12"/>
      <c r="E24" s="12"/>
      <c r="F24" s="12"/>
      <c r="G24" s="12"/>
      <c r="H24" s="12"/>
      <c r="I24" s="85">
        <f t="shared" si="0"/>
        <v>0</v>
      </c>
      <c r="J24" s="86"/>
      <c r="K24" s="48">
        <f t="shared" si="2"/>
        <v>0</v>
      </c>
    </row>
    <row r="25" spans="2:11" ht="15.95">
      <c r="B25" s="12"/>
      <c r="C25" s="12"/>
      <c r="D25" s="12"/>
      <c r="E25" s="12"/>
      <c r="F25" s="12"/>
      <c r="G25" s="12"/>
      <c r="H25" s="12"/>
      <c r="I25" s="85">
        <f t="shared" si="0"/>
        <v>0</v>
      </c>
      <c r="J25" s="86"/>
      <c r="K25" s="48">
        <f t="shared" si="2"/>
        <v>0</v>
      </c>
    </row>
    <row r="26" spans="2:11" ht="15.95">
      <c r="B26" s="12"/>
      <c r="C26" s="12"/>
      <c r="D26" s="12"/>
      <c r="E26" s="12"/>
      <c r="F26" s="12"/>
      <c r="G26" s="12"/>
      <c r="H26" s="12"/>
      <c r="I26" s="85">
        <f t="shared" si="0"/>
        <v>0</v>
      </c>
      <c r="J26" s="86"/>
      <c r="K26" s="48">
        <f t="shared" si="2"/>
        <v>0</v>
      </c>
    </row>
    <row r="27" spans="2:11" ht="15.95">
      <c r="B27" s="12"/>
      <c r="C27" s="12"/>
      <c r="D27" s="12"/>
      <c r="E27" s="12"/>
      <c r="F27" s="12"/>
      <c r="G27" s="12"/>
      <c r="H27" s="12"/>
      <c r="I27" s="85">
        <f t="shared" si="0"/>
        <v>0</v>
      </c>
      <c r="J27" s="86"/>
      <c r="K27" s="48">
        <f t="shared" si="1"/>
        <v>0</v>
      </c>
    </row>
    <row r="28" spans="2:11" ht="15.95">
      <c r="B28" s="12"/>
      <c r="C28" s="12"/>
      <c r="D28" s="12"/>
      <c r="E28" s="12"/>
      <c r="F28" s="12"/>
      <c r="G28" s="12"/>
      <c r="H28" s="12"/>
      <c r="I28" s="85">
        <f t="shared" si="0"/>
        <v>0</v>
      </c>
      <c r="J28" s="86"/>
      <c r="K28" s="48">
        <f t="shared" si="1"/>
        <v>0</v>
      </c>
    </row>
    <row r="29" spans="2:11" ht="15.95">
      <c r="B29" s="12"/>
      <c r="C29" s="12"/>
      <c r="D29" s="12"/>
      <c r="E29" s="12"/>
      <c r="F29" s="12"/>
      <c r="G29" s="12"/>
      <c r="H29" s="12"/>
      <c r="I29" s="85">
        <f t="shared" si="0"/>
        <v>0</v>
      </c>
      <c r="J29" s="86"/>
      <c r="K29" s="48">
        <f t="shared" si="1"/>
        <v>0</v>
      </c>
    </row>
    <row r="30" spans="2:11" ht="15.95" customHeight="1">
      <c r="B30" s="109" t="s">
        <v>175</v>
      </c>
      <c r="C30" s="109"/>
      <c r="D30" s="109"/>
      <c r="E30" s="109"/>
      <c r="F30" s="109"/>
      <c r="G30" s="109"/>
      <c r="H30" s="109"/>
      <c r="I30" s="109"/>
      <c r="J30" s="109"/>
      <c r="K30" s="52">
        <f>SUM(K5:K29)</f>
        <v>0</v>
      </c>
    </row>
    <row r="34" spans="3:8">
      <c r="C34" s="53"/>
      <c r="D34" s="53"/>
      <c r="E34" s="53"/>
      <c r="F34" s="53"/>
      <c r="G34" s="53"/>
      <c r="H34" s="53"/>
    </row>
  </sheetData>
  <sheetProtection algorithmName="SHA-512" hashValue="seFf54bgpd6dQXgOkpE5jwQPyyZH0ce6fW3msnOb5FiGVx0sC/FacdKKISwFCnWUPelS40I2AYyNuPsZlvUH7w==" saltValue="/QH5ttyIgGqN0GBCt0RU9w==" spinCount="100000" sheet="1" objects="1" scenarios="1"/>
  <mergeCells count="1">
    <mergeCell ref="B30:J30"/>
  </mergeCells>
  <hyperlinks>
    <hyperlink ref="K2" location="CALCULATOR!A1" display="Back to home page" xr:uid="{4D567777-B7C1-4E89-A839-0170FA772D0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9AA96B-7963-4410-8DE1-A36EC52CC8BE}">
          <x14:formula1>
            <xm:f>'PARAMETERS (LOCKED)'!$A$38:$A$39</xm:f>
          </x14:formula1>
          <xm:sqref>J10:J29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aa1318d-f356-41de-84a2-05c97608b669">
      <Terms xmlns="http://schemas.microsoft.com/office/infopath/2007/PartnerControls"/>
    </lcf76f155ced4ddcb4097134ff3c332f>
    <TaxCatchAll xmlns="8ef7b5a9-b749-47ba-a963-46e9eff343e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F834B6511EEC429249DB4AEB384495" ma:contentTypeVersion="16" ma:contentTypeDescription="Create a new document." ma:contentTypeScope="" ma:versionID="220d0758394c4a53b28e3c1a3b74dd8d">
  <xsd:schema xmlns:xsd="http://www.w3.org/2001/XMLSchema" xmlns:xs="http://www.w3.org/2001/XMLSchema" xmlns:p="http://schemas.microsoft.com/office/2006/metadata/properties" xmlns:ns2="3aa1318d-f356-41de-84a2-05c97608b669" xmlns:ns3="8ef7b5a9-b749-47ba-a963-46e9eff343ef" targetNamespace="http://schemas.microsoft.com/office/2006/metadata/properties" ma:root="true" ma:fieldsID="7223ca0ccb27955660c703ffafc4bbcc" ns2:_="" ns3:_="">
    <xsd:import namespace="3aa1318d-f356-41de-84a2-05c97608b669"/>
    <xsd:import namespace="8ef7b5a9-b749-47ba-a963-46e9eff343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a1318d-f356-41de-84a2-05c97608b6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476ef83-a866-47e2-9593-edb161c5c9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f7b5a9-b749-47ba-a963-46e9eff343e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ce2ceb0-cdf5-47a3-9606-b71098f0b071}" ma:internalName="TaxCatchAll" ma:showField="CatchAllData" ma:web="8ef7b5a9-b749-47ba-a963-46e9eff343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DD8A1E-8338-4599-9CFB-9A3F0176F066}"/>
</file>

<file path=customXml/itemProps2.xml><?xml version="1.0" encoding="utf-8"?>
<ds:datastoreItem xmlns:ds="http://schemas.openxmlformats.org/officeDocument/2006/customXml" ds:itemID="{20D7682E-6E5E-4238-BA41-BE9C83199D86}"/>
</file>

<file path=customXml/itemProps3.xml><?xml version="1.0" encoding="utf-8"?>
<ds:datastoreItem xmlns:ds="http://schemas.openxmlformats.org/officeDocument/2006/customXml" ds:itemID="{5E830DA2-9B89-4005-A994-D31D3292D2DC}"/>
</file>

<file path=docMetadata/LabelInfo.xml><?xml version="1.0" encoding="utf-8"?>
<clbl:labelList xmlns:clbl="http://schemas.microsoft.com/office/2020/mipLabelMetadata">
  <clbl:label id="{0634d476-1a90-489c-8465-1aef5e48fa32}" enabled="1" method="Privileged" siteId="{bb1782e5-87ad-49f7-af6f-415fef54941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Muhammad Nazri Idris;AmiraA@seccom.com.my</dc:creator>
  <cp:keywords/>
  <dc:description/>
  <cp:lastModifiedBy/>
  <cp:revision/>
  <dcterms:created xsi:type="dcterms:W3CDTF">2025-09-11T02:25:03Z</dcterms:created>
  <dcterms:modified xsi:type="dcterms:W3CDTF">2026-06-12T09:51:17Z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17417</vt:lpwstr>
  </property>
  <property fmtid="{D5CDD505-2E9C-101B-9397-08002B2CF9AE}" pid="3" name="MediaServiceImageTags">
    <vt:lpwstr/>
  </property>
  <property fmtid="{D5CDD505-2E9C-101B-9397-08002B2CF9AE}" pid="4" name="ContentTypeId">
    <vt:lpwstr>0x010100ADF834B6511EEC429249DB4AEB384495</vt:lpwstr>
  </property>
</Properties>
</file>